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Verisure PLC/"/>
    </mc:Choice>
  </mc:AlternateContent>
  <xr:revisionPtr revIDLastSave="99" documentId="8_{1BDE4E66-2D12-4FAA-8F3F-60DF9A6FA102}" xr6:coauthVersionLast="47" xr6:coauthVersionMax="47" xr10:uidLastSave="{00AF2ECC-9B31-4C88-9815-CD1464A16F81}"/>
  <bookViews>
    <workbookView xWindow="20370" yWindow="-120" windowWidth="29040" windowHeight="1572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CIQ_LinkingNames" sheetId="62" state="hidden" r:id="rId12"/>
    <sheet name="Glosary" sheetId="63" r:id="rId13"/>
    <sheet name="Disclaimer" sheetId="35"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IterationCount">0</definedName>
    <definedName name="\WorstStream">" "</definedName>
    <definedName name="_">#REF!</definedName>
    <definedName name="___________________________________________rw3" hidden="1">#REF!</definedName>
    <definedName name="_________________________________________rw3" hidden="1">#REF!</definedName>
    <definedName name="_______________________________________rw3" hidden="1">#REF!</definedName>
    <definedName name="______________________________________rw3" hidden="1">#REF!</definedName>
    <definedName name="____________________________________rw3" hidden="1">#REF!</definedName>
    <definedName name="__________________________________rw3" hidden="1">#REF!</definedName>
    <definedName name="________________________________rw3" hidden="1">#REF!</definedName>
    <definedName name="_______________________________row2" hidden="1">#REF!</definedName>
    <definedName name="_______________________________rw3" hidden="1">#REF!</definedName>
    <definedName name="_______________________________rwo5" hidden="1">#REF!</definedName>
    <definedName name="______________________________row2" hidden="1">#REF!</definedName>
    <definedName name="______________________________rw3" hidden="1">#REF!</definedName>
    <definedName name="______________________________rwo5" hidden="1">#REF!</definedName>
    <definedName name="_____________________________row2" hidden="1">#REF!</definedName>
    <definedName name="_____________________________rw3" hidden="1">#REF!</definedName>
    <definedName name="_____________________________rwo5" hidden="1">#REF!</definedName>
    <definedName name="____________________________row2" hidden="1">#REF!</definedName>
    <definedName name="____________________________rwo5" hidden="1">#REF!</definedName>
    <definedName name="___________________________row2" hidden="1">#REF!</definedName>
    <definedName name="___________________________rw3" hidden="1">#REF!</definedName>
    <definedName name="___________________________rwo5" hidden="1">#REF!</definedName>
    <definedName name="__________________________row2" hidden="1">#REF!</definedName>
    <definedName name="__________________________rw3" hidden="1">#REF!</definedName>
    <definedName name="__________________________rwo5" hidden="1">#REF!</definedName>
    <definedName name="_________________________row2" hidden="1">#REF!</definedName>
    <definedName name="_________________________rw3" hidden="1">#REF!</definedName>
    <definedName name="_________________________rwo5" hidden="1">#REF!</definedName>
    <definedName name="________________________row2" hidden="1">#REF!</definedName>
    <definedName name="________________________rw3" hidden="1">#REF!</definedName>
    <definedName name="________________________rwo5" hidden="1">#REF!</definedName>
    <definedName name="_______________________row2" hidden="1">#REF!</definedName>
    <definedName name="_______________________rw3" hidden="1">#REF!</definedName>
    <definedName name="_______________________rwo5" hidden="1">#REF!</definedName>
    <definedName name="______________________row2" hidden="1">#REF!</definedName>
    <definedName name="______________________rw3" hidden="1">#REF!</definedName>
    <definedName name="______________________rwo5" hidden="1">#REF!</definedName>
    <definedName name="_____________________row2" hidden="1">#REF!</definedName>
    <definedName name="_____________________rw3" hidden="1">#REF!</definedName>
    <definedName name="_____________________rwo5" hidden="1">#REF!</definedName>
    <definedName name="____________________row2" hidden="1">#REF!</definedName>
    <definedName name="____________________rw3" hidden="1">#REF!</definedName>
    <definedName name="____________________rwo5" hidden="1">#REF!</definedName>
    <definedName name="___________________row2" hidden="1">#REF!</definedName>
    <definedName name="___________________rw3" hidden="1">#REF!</definedName>
    <definedName name="___________________rwo5" hidden="1">#REF!</definedName>
    <definedName name="__________________row2" hidden="1">#REF!</definedName>
    <definedName name="__________________rw3" hidden="1">#REF!</definedName>
    <definedName name="__________________rwo5" hidden="1">#REF!</definedName>
    <definedName name="_________________row2" hidden="1">#REF!</definedName>
    <definedName name="_________________rw3" hidden="1">#REF!</definedName>
    <definedName name="_________________rwo5" hidden="1">#REF!</definedName>
    <definedName name="________________row2" hidden="1">#REF!</definedName>
    <definedName name="________________rw3" hidden="1">#REF!</definedName>
    <definedName name="________________rwo5" hidden="1">#REF!</definedName>
    <definedName name="_______________row2" hidden="1">#REF!</definedName>
    <definedName name="_______________rw3" hidden="1">#REF!</definedName>
    <definedName name="_______________rwo5" hidden="1">#REF!</definedName>
    <definedName name="______________row2" hidden="1">#REF!</definedName>
    <definedName name="______________rw3" hidden="1">#REF!</definedName>
    <definedName name="______________rwo5" hidden="1">#REF!</definedName>
    <definedName name="______________SC48" hidden="1">{"'REPORT NOTIONAL PROFIT'!$A$1:$I$106"}</definedName>
    <definedName name="_____________row2" hidden="1">#REF!</definedName>
    <definedName name="_____________rw3" hidden="1">#REF!</definedName>
    <definedName name="_____________rwo5" hidden="1">#REF!</definedName>
    <definedName name="_____________SC48" hidden="1">{"'REPORT NOTIONAL PROFIT'!$A$1:$I$106"}</definedName>
    <definedName name="____________row2" hidden="1">#REF!</definedName>
    <definedName name="____________rw3" hidden="1">#REF!</definedName>
    <definedName name="____________rwo5" hidden="1">#REF!</definedName>
    <definedName name="____________SC48" hidden="1">{"'REPORT NOTIONAL PROFIT'!$A$1:$I$106"}</definedName>
    <definedName name="___________row2" hidden="1">#REF!</definedName>
    <definedName name="___________rw3" hidden="1">#REF!</definedName>
    <definedName name="___________rwo5" hidden="1">#REF!</definedName>
    <definedName name="___________SC48" hidden="1">{"'REPORT NOTIONAL PROFIT'!$A$1:$I$106"}</definedName>
    <definedName name="__________cf564" hidden="1">{"'Break down'!$A$4"}</definedName>
    <definedName name="__________cfd56" hidden="1">{"'Break down'!$A$4"}</definedName>
    <definedName name="__________ghy678" hidden="1">{"'Break down'!$A$4"}</definedName>
    <definedName name="__________loi432" hidden="1">{"'Break down'!$A$4"}</definedName>
    <definedName name="__________opi567" hidden="1">{"'Break down'!$A$4"}</definedName>
    <definedName name="__________PEY08">#REF!</definedName>
    <definedName name="__________PEY09" localSheetId="12">[1]Control!$B$10</definedName>
    <definedName name="__________PEY09">#REF!</definedName>
    <definedName name="__________poi564" hidden="1">{"'Break down'!$A$4"}</definedName>
    <definedName name="__________row2" hidden="1">#REF!</definedName>
    <definedName name="__________rw3" hidden="1">#REF!</definedName>
    <definedName name="__________rwo5" hidden="1">#REF!</definedName>
    <definedName name="__________SC48" hidden="1">{"'REPORT NOTIONAL PROFIT'!$A$1:$I$106"}</definedName>
    <definedName name="__________vf453" hidden="1">{"'Break down'!$A$4"}</definedName>
    <definedName name="__________yt564" hidden="1">{"'Break down'!$A$4"}</definedName>
    <definedName name="_________com2" hidden="1">{"'Break down'!$A$4"}</definedName>
    <definedName name="_________PEY08" localSheetId="12">#REF!</definedName>
    <definedName name="_________PEY08">#REF!</definedName>
    <definedName name="_________PEY09" localSheetId="12">#REF!</definedName>
    <definedName name="_________PEY09">#REF!</definedName>
    <definedName name="_________row2" hidden="1">#REF!</definedName>
    <definedName name="_________rw3" hidden="1">#REF!</definedName>
    <definedName name="_________rwo5" hidden="1">#REF!</definedName>
    <definedName name="_________SC48" hidden="1">{"'REPORT NOTIONAL PROFIT'!$A$1:$I$106"}</definedName>
    <definedName name="________PEY08" localSheetId="12">#REF!</definedName>
    <definedName name="________PEY08">#REF!</definedName>
    <definedName name="________PEY09" localSheetId="12">#REF!</definedName>
    <definedName name="________PEY09">#REF!</definedName>
    <definedName name="________row2" hidden="1">#REF!</definedName>
    <definedName name="________rw3" hidden="1">#REF!</definedName>
    <definedName name="________rwo5" hidden="1">#REF!</definedName>
    <definedName name="________SC48" hidden="1">{"'REPORT NOTIONAL PROFIT'!$A$1:$I$106"}</definedName>
    <definedName name="_______cf564" hidden="1">{"'Break down'!$A$4"}</definedName>
    <definedName name="_______cfd56" hidden="1">{"'Break down'!$A$4"}</definedName>
    <definedName name="_______com2" hidden="1">{"'Break down'!$A$4"}</definedName>
    <definedName name="_______ghy678" hidden="1">{"'Break down'!$A$4"}</definedName>
    <definedName name="_______loi432" hidden="1">{"'Break down'!$A$4"}</definedName>
    <definedName name="_______opi567" hidden="1">{"'Break down'!$A$4"}</definedName>
    <definedName name="_______PEY08" localSheetId="12">#REF!</definedName>
    <definedName name="_______PEY08">#REF!</definedName>
    <definedName name="_______PEY09" localSheetId="12">#REF!</definedName>
    <definedName name="_______PEY09">#REF!</definedName>
    <definedName name="_______poi564" hidden="1">{"'Break down'!$A$4"}</definedName>
    <definedName name="_______row2" hidden="1">#REF!</definedName>
    <definedName name="_______rw3" hidden="1">#REF!</definedName>
    <definedName name="_______rwo5" hidden="1">#REF!</definedName>
    <definedName name="_______SC48" hidden="1">{"'REPORT NOTIONAL PROFIT'!$A$1:$I$106"}</definedName>
    <definedName name="_______vf453" hidden="1">{"'Break down'!$A$4"}</definedName>
    <definedName name="_______yt564" hidden="1">{"'Break down'!$A$4"}</definedName>
    <definedName name="______cf564" hidden="1">{"'Break down'!$A$4"}</definedName>
    <definedName name="______cfd56" hidden="1">{"'Break down'!$A$4"}</definedName>
    <definedName name="______com2" hidden="1">{"'Break down'!$A$4"}</definedName>
    <definedName name="______ghy678" hidden="1">{"'Break down'!$A$4"}</definedName>
    <definedName name="______loi432" hidden="1">{"'Break down'!$A$4"}</definedName>
    <definedName name="______opi567" hidden="1">{"'Break down'!$A$4"}</definedName>
    <definedName name="______PEY08" localSheetId="12">#REF!</definedName>
    <definedName name="______PEY08">#REF!</definedName>
    <definedName name="______PEY09" localSheetId="12">#REF!</definedName>
    <definedName name="______PEY09">#REF!</definedName>
    <definedName name="______poi564" hidden="1">{"'Break down'!$A$4"}</definedName>
    <definedName name="______row2" hidden="1">#REF!</definedName>
    <definedName name="______rw3" hidden="1">#REF!</definedName>
    <definedName name="______rwo5" hidden="1">#REF!</definedName>
    <definedName name="______SC48" hidden="1">{"'REPORT NOTIONAL PROFIT'!$A$1:$I$106"}</definedName>
    <definedName name="______vf453" hidden="1">{"'Break down'!$A$4"}</definedName>
    <definedName name="______yt564" hidden="1">{"'Break down'!$A$4"}</definedName>
    <definedName name="_____c">"Formula fixed. Name can be deleted."</definedName>
    <definedName name="_____cf564" hidden="1">{"'Break down'!$A$4"}</definedName>
    <definedName name="_____cfd56" hidden="1">{"'Break down'!$A$4"}</definedName>
    <definedName name="_____com2" hidden="1">{"'Break down'!$A$4"}</definedName>
    <definedName name="_____ghy678" hidden="1">{"'Break down'!$A$4"}</definedName>
    <definedName name="_____loi432" hidden="1">{"'Break down'!$A$4"}</definedName>
    <definedName name="_____opi567" hidden="1">{"'Break down'!$A$4"}</definedName>
    <definedName name="_____PEY08" localSheetId="12">#REF!</definedName>
    <definedName name="_____PEY08">#REF!</definedName>
    <definedName name="_____PEY09" localSheetId="12">#REF!</definedName>
    <definedName name="_____PEY09">#REF!</definedName>
    <definedName name="_____poi564" hidden="1">{"'Break down'!$A$4"}</definedName>
    <definedName name="_____row2" hidden="1">#REF!</definedName>
    <definedName name="_____rw3" hidden="1">#REF!</definedName>
    <definedName name="_____rwo5" hidden="1">#REF!</definedName>
    <definedName name="_____SC48" hidden="1">{"'REPORT NOTIONAL PROFIT'!$A$1:$I$106"}</definedName>
    <definedName name="_____SIQ4">0</definedName>
    <definedName name="_____vf453" hidden="1">{"'Break down'!$A$4"}</definedName>
    <definedName name="_____yt564" hidden="1">{"'Break down'!$A$4"}</definedName>
    <definedName name="____a1" localSheetId="12"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12"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BUS1">"Forecast"</definedName>
    <definedName name="____BUS2">"Forecast"</definedName>
    <definedName name="____BUS3">"Forecast"</definedName>
    <definedName name="____BUS4">"Forecast"</definedName>
    <definedName name="____c" localSheetId="12" hidden="1">{"'OP 1999'!$A$7:$H$30"}</definedName>
    <definedName name="____c" hidden="1">{"'OP 1999'!$A$7:$H$30"}</definedName>
    <definedName name="____c190C310">"Formula fixed. Name can be deleted."</definedName>
    <definedName name="____cf564" hidden="1">{"'Break down'!$A$4"}</definedName>
    <definedName name="____cfd56" hidden="1">{"'Break down'!$A$4"}</definedName>
    <definedName name="____com2" hidden="1">{"'Break down'!$A$4"}</definedName>
    <definedName name="____ghy678" hidden="1">{"'Break down'!$A$4"}</definedName>
    <definedName name="____loi432" hidden="1">{"'Break down'!$A$4"}</definedName>
    <definedName name="____opi567" hidden="1">{"'Break down'!$A$4"}</definedName>
    <definedName name="____PEY08" localSheetId="12">#REF!</definedName>
    <definedName name="____PEY08">#REF!</definedName>
    <definedName name="____PEY09" localSheetId="12">#REF!</definedName>
    <definedName name="____PEY09">#REF!</definedName>
    <definedName name="____poi564" hidden="1">{"'Break down'!$A$4"}</definedName>
    <definedName name="____row2" hidden="1">#REF!</definedName>
    <definedName name="____rw3" hidden="1">#REF!</definedName>
    <definedName name="____rwo5" hidden="1">#REF!</definedName>
    <definedName name="____SC48" hidden="1">{"'REPORT NOTIONAL PROFIT'!$A$1:$I$106"}</definedName>
    <definedName name="____SIQ4">0</definedName>
    <definedName name="____vf453" hidden="1">{"'Break down'!$A$4"}</definedName>
    <definedName name="____yt564" hidden="1">{"'Break down'!$A$4"}</definedName>
    <definedName name="___BUS1">"Forecast"</definedName>
    <definedName name="___BUS2">"Forecast"</definedName>
    <definedName name="___BUS3">"Forecast"</definedName>
    <definedName name="___BUS4">"Forecast"</definedName>
    <definedName name="___c">"Formula fixed. Name can be deleted."</definedName>
    <definedName name="___c190C310">"Formula fixed. Name can be deleted."</definedName>
    <definedName name="___cf564" hidden="1">{"'Break down'!$A$4"}</definedName>
    <definedName name="___cfd56" hidden="1">{"'Break down'!$A$4"}</definedName>
    <definedName name="___com2" hidden="1">{"'Break down'!$A$4"}</definedName>
    <definedName name="___For2002">#REF!</definedName>
    <definedName name="___ghy678" hidden="1">{"'Break down'!$A$4"}</definedName>
    <definedName name="___i1">{1,"Total Indirect Expenses (incl BU o/h and insurance fee)";2,"Divisional Head Office Costs";3,"Central Insurance Invoiced";4,"Non-recurring / exceptional costs / provisions";5,"Amortisation of Intangible Fixed Assets";6,""}</definedName>
    <definedName name="___loi432" hidden="1">{"'Break down'!$A$4"}</definedName>
    <definedName name="___opi567" hidden="1">{"'Break down'!$A$4"}</definedName>
    <definedName name="___PEY08" localSheetId="12">[2]CONTROL!$B$9</definedName>
    <definedName name="___PEY08">#REF!</definedName>
    <definedName name="___PEY09" localSheetId="12">#REF!</definedName>
    <definedName name="___PEY09">#REF!</definedName>
    <definedName name="___poi564" hidden="1">{"'Break down'!$A$4"}</definedName>
    <definedName name="___row2" hidden="1">#REF!</definedName>
    <definedName name="___RU1" localSheetId="12">[3]DP!$C$7</definedName>
    <definedName name="___RU1">#REF!</definedName>
    <definedName name="___RU2">#REF!</definedName>
    <definedName name="___RU3">[3]DP!$C$11</definedName>
    <definedName name="___rw3" hidden="1">#REF!</definedName>
    <definedName name="___rwo5" hidden="1">#REF!</definedName>
    <definedName name="___SC48" hidden="1">{"'REPORT NOTIONAL PROFIT'!$A$1:$I$106"}</definedName>
    <definedName name="___SIQ4">0</definedName>
    <definedName name="___vf453" hidden="1">{"'Break down'!$A$4"}</definedName>
    <definedName name="___yt564" hidden="1">{"'Break down'!$A$4"}</definedName>
    <definedName name="__123Graph_A" hidden="1">#REF!</definedName>
    <definedName name="__123Graph_AChart1" hidden="1">#REF!</definedName>
    <definedName name="__123Graph_ACurrent" hidden="1">#REF!</definedName>
    <definedName name="__123Graph_B" hidden="1">#REF!</definedName>
    <definedName name="__123Graph_BHOBKEN4H" hidden="1">#REF!</definedName>
    <definedName name="__123Graph_BHOBOKEN" hidden="1">#REF!</definedName>
    <definedName name="__123Graph_C" hidden="1">'[4]VS-TOT'!#REF!</definedName>
    <definedName name="__123Graph_D" hidden="1">#REF!</definedName>
    <definedName name="__123Graph_E" hidden="1">#REF!</definedName>
    <definedName name="__123Graph_F" hidden="1">#REF!</definedName>
    <definedName name="__123Graph_LBL_A" hidden="1">#REF!</definedName>
    <definedName name="__123Graph_X" hidden="1">#REF!</definedName>
    <definedName name="__4_0__123Grap" hidden="1">#REF!</definedName>
    <definedName name="__8_0__123Grap" hidden="1">#REF!</definedName>
    <definedName name="__a1" localSheetId="12"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11" localSheetId="12" hidden="1">{#N/A,#N/A,FALSE,"Umsatz 99";#N/A,#N/A,FALSE,"ER 99 "}</definedName>
    <definedName name="__A11" hidden="1">{#N/A,#N/A,FALSE,"Umsatz 99";#N/A,#N/A,FALSE,"ER 99 "}</definedName>
    <definedName name="__a2" localSheetId="12"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BUS1">"Forecast"</definedName>
    <definedName name="__BUS2">"Forecast"</definedName>
    <definedName name="__BUS3">"Forecast"</definedName>
    <definedName name="__BUS4">"Forecast"</definedName>
    <definedName name="__c" localSheetId="12" hidden="1">{"Fiesta Facer Page",#N/A,FALSE,"Q_C_S";"Fiesta Main Page",#N/A,FALSE,"V_L";"Fiesta 95BP Struct",#N/A,FALSE,"StructBP";"Fiesta Post 95BP Struct",#N/A,FALSE,"AdjStructBP"}</definedName>
    <definedName name="__c" hidden="1">{"Fiesta Facer Page",#N/A,FALSE,"Q_C_S";"Fiesta Main Page",#N/A,FALSE,"V_L";"Fiesta 95BP Struct",#N/A,FALSE,"StructBP";"Fiesta Post 95BP Struct",#N/A,FALSE,"AdjStructBP"}</definedName>
    <definedName name="__c190C310">"Formula fixed. Name can be deleted."</definedName>
    <definedName name="__CCY1">#REF!</definedName>
    <definedName name="__CCY2">#REF!</definedName>
    <definedName name="__CExcelAppEventsSinkImpl_OnWorkbookBeforeClose__">FALSE</definedName>
    <definedName name="__cf564" hidden="1">{"'Break down'!$A$4"}</definedName>
    <definedName name="__cfd56" hidden="1">{"'Break down'!$A$4"}</definedName>
    <definedName name="__com2" hidden="1">{"'Break down'!$A$4"}</definedName>
    <definedName name="__FDS_HYPERLINK_TOGGLE_STATE__" hidden="1">"ON"</definedName>
    <definedName name="__FDS_UNIQUE_RANGE_ID_GENERATOR_COUNTER" hidden="1">1</definedName>
    <definedName name="__FDS_USED_FOR_REUSING_RANGE_IDS_RECYCLE" hidden="1">{1,24,24,25}</definedName>
    <definedName name="__For2002">#REF!</definedName>
    <definedName name="__ghy678" hidden="1">{"'Break down'!$A$4"}</definedName>
    <definedName name="__i1">{1,"Total Indirect Expenses (incl BU o/h and insurance fee)";2,"Divisional Head Office Costs";3,"Central Insurance Invoiced";4,"Non-recurring / exceptional costs / provisions";5,"Amortisation of Intangible Fixed Assets";6,""}</definedName>
    <definedName name="__loi432" hidden="1">{"'Break down'!$A$4"}</definedName>
    <definedName name="__opi567" hidden="1">{"'Break down'!$A$4"}</definedName>
    <definedName name="__PEY08">#REF!</definedName>
    <definedName name="__PEY09">#REF!</definedName>
    <definedName name="__poi564" hidden="1">{"'Break down'!$A$4"}</definedName>
    <definedName name="__Q3" localSheetId="12" hidden="1">{"SchD1",#N/A,FALSE,"Schedules";"SchD2",#N/A,FALSE,"Schedules"}</definedName>
    <definedName name="__Q3" hidden="1">{"SchD1",#N/A,FALSE,"Schedules";"SchD2",#N/A,FALSE,"Schedules"}</definedName>
    <definedName name="__R">"Formula fixed. Name can be deleted."</definedName>
    <definedName name="__row2" hidden="1">#REF!</definedName>
    <definedName name="__RU1">#REF!</definedName>
    <definedName name="__RU2" localSheetId="12">[3]DP!$C$9</definedName>
    <definedName name="__RU2">#REF!</definedName>
    <definedName name="__RU3" localSheetId="12">[3]DP!$C$11</definedName>
    <definedName name="__RU3">#REF!</definedName>
    <definedName name="__rw3" hidden="1">#REF!</definedName>
    <definedName name="__rwo5" hidden="1">#REF!</definedName>
    <definedName name="__SC48" hidden="1">{"'REPORT NOTIONAL PROFIT'!$A$1:$I$106"}</definedName>
    <definedName name="__SIQ4">0</definedName>
    <definedName name="__vf453" hidden="1">{"'Break down'!$A$4"}</definedName>
    <definedName name="__xlfn.BAHTTEXT" hidden="1">#NAME?</definedName>
    <definedName name="__YE1">#REF!</definedName>
    <definedName name="__YE2">#REF!</definedName>
    <definedName name="__YE3">#REF!</definedName>
    <definedName name="__yt564" hidden="1">{"'Break down'!$A$4"}</definedName>
    <definedName name="_01_01_1993">"StrucDepValues"</definedName>
    <definedName name="_07_Feb_97">"head"</definedName>
    <definedName name="_1" hidden="1">#REF!</definedName>
    <definedName name="_1__123Graph_ACHART_1" hidden="1">#REF!</definedName>
    <definedName name="_1__123Graph_BCHART_5" hidden="1">#REF!</definedName>
    <definedName name="_1__FDSAUDITLINK__" localSheetId="12" hidden="1">{"fdsup://IBCentral/FAT Viewer?action=UPDATE&amp;creator=factset&amp;DOC_NAME=fat:reuters_annual_source_window.fat&amp;display_string=Audit&amp;DYN_ARGS=TRUE&amp;VAR:ID1=30244510&amp;VAR:RCODE=FIBCEBITDA&amp;VAR:SDATE=20081299&amp;VAR:FREQ=Y&amp;VAR:RELITEM=RP&amp;VAR:CURRENCY=&amp;VAR:CURRSOURCE=EXS","HARE&amp;VAR:NATFREQ=ANNUAL&amp;VAR:RFIELD=FINALIZED&amp;VAR:DB_TYPE=&amp;VAR:UNITS=M&amp;window=popup&amp;width=450&amp;height=300&amp;START_MAXIMIZED=FALSE"}</definedName>
    <definedName name="_1__FDSAUDITLINK__" hidden="1">{"fdsup://IBCentral/FAT Viewer?action=UPDATE&amp;creator=factset&amp;DOC_NAME=fat:reuters_annual_source_window.fat&amp;display_string=Audit&amp;DYN_ARGS=TRUE&amp;VAR:ID1=30244510&amp;VAR:RCODE=FIBCEBITDA&amp;VAR:SDATE=20081299&amp;VAR:FREQ=Y&amp;VAR:RELITEM=RP&amp;VAR:CURRENCY=&amp;VAR:CURRSOURCE=EXS","HARE&amp;VAR:NATFREQ=ANNUAL&amp;VAR:RFIELD=FINALIZED&amp;VAR:DB_TYPE=&amp;VAR:UNITS=M&amp;window=popup&amp;width=450&amp;height=300&amp;START_MAXIMIZED=FALSE"}</definedName>
    <definedName name="_1_0__123Grap" hidden="1">#REF!</definedName>
    <definedName name="_1_0_0_K" hidden="1">#REF!</definedName>
    <definedName name="_1_123Grap" hidden="1">#REF!</definedName>
    <definedName name="_1_Proc_Server">hardware_name</definedName>
    <definedName name="_10___0__123Grap" hidden="1">#REF!</definedName>
    <definedName name="_10__123Graph_ACHART_108" hidden="1">#REF!</definedName>
    <definedName name="_10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10"}</definedName>
    <definedName name="_100__123Graph_ACHART_62" hidden="1">#REF!</definedName>
    <definedName name="_10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9.203975&amp;VAR:P=1&amp;VAR:DATE=20060203"}</definedName>
    <definedName name="_100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71"}</definedName>
    <definedName name="_100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70"}</definedName>
    <definedName name="_100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69"}</definedName>
    <definedName name="_100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68"}</definedName>
    <definedName name="_100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67"}</definedName>
    <definedName name="_100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66"}</definedName>
    <definedName name="_100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65"}</definedName>
    <definedName name="_100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64"}</definedName>
    <definedName name="_100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63"}</definedName>
    <definedName name="_100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62"}</definedName>
    <definedName name="_101__123Graph_ACHART_63" hidden="1">#REF!</definedName>
    <definedName name="_10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9.277302&amp;VAR:P=1&amp;VAR:DATE=20060104"}</definedName>
    <definedName name="_101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61"}</definedName>
    <definedName name="_101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60"}</definedName>
    <definedName name="_101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59"}</definedName>
    <definedName name="_101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58"}</definedName>
    <definedName name="_101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57"}</definedName>
    <definedName name="_101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56"}</definedName>
    <definedName name="_101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55"}</definedName>
    <definedName name="_101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54"}</definedName>
    <definedName name="_101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53"}</definedName>
    <definedName name="_101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52"}</definedName>
    <definedName name="_102__123Graph_ACHART_64" hidden="1">#REF!</definedName>
    <definedName name="_10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9.077842&amp;VAR:P=1&amp;VAR:DATE=20051202"}</definedName>
    <definedName name="_102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51"}</definedName>
    <definedName name="_102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50"}</definedName>
    <definedName name="_102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49"}</definedName>
    <definedName name="_102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48"}</definedName>
    <definedName name="_102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47"}</definedName>
    <definedName name="_102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46"}</definedName>
    <definedName name="_102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45"}</definedName>
    <definedName name="_102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44"}</definedName>
    <definedName name="_102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43"}</definedName>
    <definedName name="_102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42"}</definedName>
    <definedName name="_103__123Graph_ACHART_65" hidden="1">#REF!</definedName>
    <definedName name="_10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9.028129&amp;VAR:P=1&amp;VAR:DATE=20051104"}</definedName>
    <definedName name="_103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41"}</definedName>
    <definedName name="_103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40"}</definedName>
    <definedName name="_103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39"}</definedName>
    <definedName name="_103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38"}</definedName>
    <definedName name="_103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37"}</definedName>
    <definedName name="_103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36"}</definedName>
    <definedName name="_103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35"}</definedName>
    <definedName name="_103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34"}</definedName>
    <definedName name="_103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33"}</definedName>
    <definedName name="_103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32"}</definedName>
    <definedName name="_104__123Graph_ACHART_66" hidden="1">#REF!</definedName>
    <definedName name="_10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9.289946&amp;VAR:P=1&amp;VAR:DATE=20051004"}</definedName>
    <definedName name="_104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31"}</definedName>
    <definedName name="_104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30"}</definedName>
    <definedName name="_104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29"}</definedName>
    <definedName name="_104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28"}</definedName>
    <definedName name="_104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27"}</definedName>
    <definedName name="_104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26"}</definedName>
    <definedName name="_104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25"}</definedName>
    <definedName name="_104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24"}</definedName>
    <definedName name="_104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23"}</definedName>
    <definedName name="_104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22"}</definedName>
    <definedName name="_105__123Graph_ACHART_68" hidden="1">#REF!</definedName>
    <definedName name="_10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9.153270&amp;VAR:P=1&amp;VAR:DATE=20050902"}</definedName>
    <definedName name="_105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21"}</definedName>
    <definedName name="_105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20"}</definedName>
    <definedName name="_105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19"}</definedName>
    <definedName name="_105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18"}</definedName>
    <definedName name="_105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17"}</definedName>
    <definedName name="_105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16"}</definedName>
    <definedName name="_105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15"}</definedName>
    <definedName name="_105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14"}</definedName>
    <definedName name="_105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13"}</definedName>
    <definedName name="_105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definedName>
    <definedName name="_106__123Graph_ACHART_69" hidden="1">#REF!</definedName>
    <definedName name="_10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8.891584&amp;VAR:P=1&amp;VAR:DATE=20050804"}</definedName>
    <definedName name="_106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definedName>
    <definedName name="_106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definedName>
    <definedName name="_106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definedName>
    <definedName name="_106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definedName>
    <definedName name="_106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definedName>
    <definedName name="_106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6"}</definedName>
    <definedName name="_106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5"}</definedName>
    <definedName name="_106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4"}</definedName>
    <definedName name="_106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3"}</definedName>
    <definedName name="_106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2"}</definedName>
    <definedName name="_107__123Graph_ACHART_7" hidden="1">#REF!</definedName>
    <definedName name="_10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8.917311&amp;VAR:P=1&amp;VAR:DATE=20050704"}</definedName>
    <definedName name="_107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definedName>
    <definedName name="_1071__FDSAUDITLINK__" hidden="1">{"fdsup://Directions/FactSet Auditing Viewer?action=AUDIT_VALUE&amp;DB=129&amp;ID1=87408310&amp;VALUEID=02001&amp;SDATE=201102&amp;PERIODTYPE=QTR_STD&amp;SCFT=3&amp;window=popup_no_bar&amp;width=385&amp;height=120&amp;START_MAXIMIZED=FALSE&amp;creator=factset&amp;display_string=Audit"}</definedName>
    <definedName name="_1072__FDSAUDITLINK__" hidden="1">{"fdsup://Directions/FactSet Auditing Viewer?action=AUDIT_VALUE&amp;DB=129&amp;ID1=12477X10&amp;VALUEID=03426&amp;SDATE=201102&amp;PERIODTYPE=QTR_STD&amp;SCFT=3&amp;window=popup_no_bar&amp;width=385&amp;height=120&amp;START_MAXIMIZED=FALSE&amp;creator=factset&amp;display_string=Audit"}</definedName>
    <definedName name="_1073__FDSAUDITLINK__" hidden="1">{"fdsup://Directions/FactSet Auditing Viewer?action=AUDIT_VALUE&amp;DB=129&amp;ID1=B018L7&amp;VALUEID=03426&amp;SDATE=201002&amp;PERIODTYPE=SEMI_STD&amp;SCFT=3&amp;window=popup_no_bar&amp;width=385&amp;height=120&amp;START_MAXIMIZED=FALSE&amp;creator=factset&amp;display_string=Audit"}</definedName>
    <definedName name="_1074__FDSAUDITLINK__" hidden="1">{"fdsup://Directions/FactSet Auditing Viewer?action=AUDIT_VALUE&amp;DB=129&amp;ID1=B018L7&amp;VALUEID=02001&amp;SDATE=201002&amp;PERIODTYPE=SEMI_STD&amp;SCFT=3&amp;window=popup_no_bar&amp;width=385&amp;height=120&amp;START_MAXIMIZED=FALSE&amp;creator=factset&amp;display_string=Audit"}</definedName>
    <definedName name="_1075__FDSAUDITLINK__" hidden="1">{"fdsup://Directions/FactSet Auditing Viewer?action=AUDIT_VALUE&amp;DB=129&amp;ID1=87408310&amp;VALUEID=02001&amp;SDATE=201102&amp;PERIODTYPE=QTR_STD&amp;SCFT=3&amp;window=popup_no_bar&amp;width=385&amp;height=120&amp;START_MAXIMIZED=FALSE&amp;creator=factset&amp;display_string=Audit"}</definedName>
    <definedName name="_1076__FDSAUDITLINK__" hidden="1">{"fdsup://Directions/FactSet Auditing Viewer?action=AUDIT_VALUE&amp;DB=129&amp;ID1=12477X10&amp;VALUEID=03426&amp;SDATE=201102&amp;PERIODTYPE=QTR_STD&amp;SCFT=3&amp;window=popup_no_bar&amp;width=385&amp;height=120&amp;START_MAXIMIZED=FALSE&amp;creator=factset&amp;display_string=Audit"}</definedName>
    <definedName name="_1077__FDSAUDITLINK__" hidden="1">{"fdsup://Directions/FactSet Auditing Viewer?action=AUDIT_VALUE&amp;DB=129&amp;ID1=B018L7&amp;VALUEID=03426&amp;SDATE=201002&amp;PERIODTYPE=SEMI_STD&amp;SCFT=3&amp;window=popup_no_bar&amp;width=385&amp;height=120&amp;START_MAXIMIZED=FALSE&amp;creator=factset&amp;display_string=Audit"}</definedName>
    <definedName name="_1078__FDSAUDITLINK__" hidden="1">{"fdsup://Directions/FactSet Auditing Viewer?action=AUDIT_VALUE&amp;DB=129&amp;ID1=B018L7&amp;VALUEID=02001&amp;SDATE=201002&amp;PERIODTYPE=SEMI_STD&amp;SCFT=3&amp;window=popup_no_bar&amp;width=385&amp;height=120&amp;START_MAXIMIZED=FALSE&amp;creator=factset&amp;display_string=Audit"}</definedName>
    <definedName name="_1079__FDSAUDITLINK__" hidden="1">{"fdsup://Directions/FactSet Auditing Viewer?action=AUDIT_VALUE&amp;DB=129&amp;ID1=87408310&amp;VALUEID=02001&amp;SDATE=201102&amp;PERIODTYPE=QTR_STD&amp;SCFT=3&amp;window=popup_no_bar&amp;width=385&amp;height=120&amp;START_MAXIMIZED=FALSE&amp;creator=factset&amp;display_string=Audit"}</definedName>
    <definedName name="_108__123Graph_ACHART_70" hidden="1">#REF!</definedName>
    <definedName name="_10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8.744993&amp;VAR:P=1&amp;VAR:DATE=20050603"}</definedName>
    <definedName name="_1080__FDSAUDITLINK__" hidden="1">{"fdsup://Directions/FactSet Auditing Viewer?action=AUDIT_VALUE&amp;DB=129&amp;ID1=12477X10&amp;VALUEID=03426&amp;SDATE=201102&amp;PERIODTYPE=QTR_STD&amp;SCFT=3&amp;window=popup_no_bar&amp;width=385&amp;height=120&amp;START_MAXIMIZED=FALSE&amp;creator=factset&amp;display_string=Audit"}</definedName>
    <definedName name="_1081__FDSAUDITLINK__" hidden="1">{"fdsup://Directions/FactSet Auditing Viewer?action=AUDIT_VALUE&amp;DB=129&amp;ID1=B018L7&amp;VALUEID=03426&amp;SDATE=201002&amp;PERIODTYPE=SEMI_STD&amp;SCFT=3&amp;window=popup_no_bar&amp;width=385&amp;height=120&amp;START_MAXIMIZED=FALSE&amp;creator=factset&amp;display_string=Audit"}</definedName>
    <definedName name="_1082__FDSAUDITLINK__" hidden="1">{"fdsup://Directions/FactSet Auditing Viewer?action=AUDIT_VALUE&amp;DB=129&amp;ID1=B018L7&amp;VALUEID=02001&amp;SDATE=201002&amp;PERIODTYPE=SEMI_STD&amp;SCFT=3&amp;window=popup_no_bar&amp;width=385&amp;height=120&amp;START_MAXIMIZED=FALSE&amp;creator=factset&amp;display_string=Audit"}</definedName>
    <definedName name="_1083__FDSAUDITLINK__" hidden="1">{"fdsup://Directions/FactSet Auditing Viewer?action=AUDIT_VALUE&amp;DB=129&amp;ID1=87408310&amp;VALUEID=02001&amp;SDATE=201102&amp;PERIODTYPE=QTR_STD&amp;SCFT=3&amp;window=popup_no_bar&amp;width=385&amp;height=120&amp;START_MAXIMIZED=FALSE&amp;creator=factset&amp;display_string=Audit"}</definedName>
    <definedName name="_1084__FDSAUDITLINK__" hidden="1">{"fdsup://Directions/FactSet Auditing Viewer?action=AUDIT_VALUE&amp;DB=129&amp;ID1=12477X10&amp;VALUEID=03426&amp;SDATE=201102&amp;PERIODTYPE=QTR_STD&amp;SCFT=3&amp;window=popup_no_bar&amp;width=385&amp;height=120&amp;START_MAXIMIZED=FALSE&amp;creator=factset&amp;display_string=Audit"}</definedName>
    <definedName name="_1085__FDSAUDITLINK__" hidden="1">{"fdsup://Directions/FactSet Auditing Viewer?action=AUDIT_VALUE&amp;DB=129&amp;ID1=B018L7&amp;VALUEID=03426&amp;SDATE=201002&amp;PERIODTYPE=SEMI_STD&amp;SCFT=3&amp;window=popup_no_bar&amp;width=385&amp;height=120&amp;START_MAXIMIZED=FALSE&amp;creator=factset&amp;display_string=Audit"}</definedName>
    <definedName name="_1086__FDSAUDITLINK__" hidden="1">{"fdsup://Directions/FactSet Auditing Viewer?action=AUDIT_VALUE&amp;DB=129&amp;ID1=B018L7&amp;VALUEID=02001&amp;SDATE=201002&amp;PERIODTYPE=SEMI_STD&amp;SCFT=3&amp;window=popup_no_bar&amp;width=385&amp;height=120&amp;START_MAXIMIZED=FALSE&amp;creator=factset&amp;display_string=Audit"}</definedName>
    <definedName name="_1087__FDSAUDITLINK__" hidden="1">{"fdsup://Directions/FactSet Auditing Viewer?action=AUDIT_VALUE&amp;DB=129&amp;ID1=87408310&amp;VALUEID=02001&amp;SDATE=201102&amp;PERIODTYPE=QTR_STD&amp;SCFT=3&amp;window=popup_no_bar&amp;width=385&amp;height=120&amp;START_MAXIMIZED=FALSE&amp;creator=factset&amp;display_string=Audit"}</definedName>
    <definedName name="_1088__FDSAUDITLINK__" hidden="1">{"fdsup://Directions/FactSet Auditing Viewer?action=AUDIT_VALUE&amp;DB=129&amp;ID1=12477X10&amp;VALUEID=03426&amp;SDATE=201102&amp;PERIODTYPE=QTR_STD&amp;SCFT=3&amp;window=popup_no_bar&amp;width=385&amp;height=120&amp;START_MAXIMIZED=FALSE&amp;creator=factset&amp;display_string=Audit"}</definedName>
    <definedName name="_1089__FDSAUDITLINK__" hidden="1">{"fdsup://Directions/FactSet Auditing Viewer?action=AUDIT_VALUE&amp;DB=129&amp;ID1=B018L7&amp;VALUEID=03426&amp;SDATE=201002&amp;PERIODTYPE=SEMI_STD&amp;SCFT=3&amp;window=popup_no_bar&amp;width=385&amp;height=120&amp;START_MAXIMIZED=FALSE&amp;creator=factset&amp;display_string=Audit"}</definedName>
    <definedName name="_109__123Graph_ACHART_71" hidden="1">#REF!</definedName>
    <definedName name="_1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8.301545&amp;VAR:P=1&amp;VAR:DATE=20050504"}</definedName>
    <definedName name="_1090__FDSAUDITLINK__" hidden="1">{"fdsup://Directions/FactSet Auditing Viewer?action=AUDIT_VALUE&amp;DB=129&amp;ID1=B018L7&amp;VALUEID=02001&amp;SDATE=201002&amp;PERIODTYPE=SEMI_STD&amp;SCFT=3&amp;window=popup_no_bar&amp;width=385&amp;height=120&amp;START_MAXIMIZED=FALSE&amp;creator=factset&amp;display_string=Audit"}</definedName>
    <definedName name="_11__123Graph_ACHART_109" hidden="1">#REF!</definedName>
    <definedName name="_11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9"}</definedName>
    <definedName name="_11_0__123Grap" hidden="1">#REF!</definedName>
    <definedName name="_11_30_2004">"c"</definedName>
    <definedName name="_110__123Graph_ACHART_72" hidden="1">#REF!</definedName>
    <definedName name="_1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8.748775&amp;VAR:P=1&amp;VAR:DATE=20050404"}</definedName>
    <definedName name="_111__123Graph_ACHART_73" hidden="1">#REF!</definedName>
    <definedName name="_1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8.879723&amp;VAR:P=1&amp;VAR:DATE=20050304"}</definedName>
    <definedName name="_112__123Graph_ACHART_74"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3__123Graph_ACHART_75" hidden="1">#REF!</definedName>
    <definedName name="_1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9.196558&amp;VAR:P=1&amp;VAR:DATE=20050104"}</definedName>
    <definedName name="_114__123Graph_ACHART_76" hidden="1">#REF!</definedName>
    <definedName name="_1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9.001297&amp;VAR:P=1&amp;VAR:DATE=20041203"}</definedName>
    <definedName name="_115__123Graph_ACHART_77" hidden="1">#REF!</definedName>
    <definedName name="_1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8.893747&amp;VAR:P=1&amp;VAR:DATE=20041104"}</definedName>
    <definedName name="_116__123Graph_ACHART_78" hidden="1">#REF!</definedName>
    <definedName name="_11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9.123873&amp;VAR:P=1&amp;VAR:DATE=20041004"}</definedName>
    <definedName name="_117__123Graph_ACHART_79" hidden="1">#REF!</definedName>
    <definedName name="_11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9.343592&amp;VAR:P=1&amp;VAR:DATE=20040903"}</definedName>
    <definedName name="_118__123Graph_ACHART_8" hidden="1">#REF!</definedName>
    <definedName name="_11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8.951631&amp;VAR:P=1&amp;VAR:DATE=20040804"}</definedName>
    <definedName name="_119__123Graph_ACHART_80" hidden="1">#REF!</definedName>
    <definedName name="_11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9.101772&amp;VAR:P=1&amp;VAR:DATE=20040702"}</definedName>
    <definedName name="_12______123Grap" hidden="1">#REF!</definedName>
    <definedName name="_12___0__123Grap" hidden="1">#REF!</definedName>
    <definedName name="_12__123Graph_ACHART_11" hidden="1">#REF!</definedName>
    <definedName name="_12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8"}</definedName>
    <definedName name="_12_0__123Grap" hidden="1">#REF!</definedName>
    <definedName name="_12_31_2003">"p"</definedName>
    <definedName name="_120__123Graph_ACHART_81" hidden="1">#REF!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1__123Graph_ACHART_82" hidden="1">#REF!</definedName>
    <definedName name="_12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9.625225&amp;VAR:P=1&amp;VAR:DATE=20040504"}</definedName>
    <definedName name="_122__123Graph_ACHART_83" hidden="1">#REF!</definedName>
    <definedName name="_12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9.690417&amp;VAR:P=1&amp;VAR:DATE=20040402"}</definedName>
    <definedName name="_123__123Graph_ACHART_84" hidden="1">#REF!</definedName>
    <definedName name="_12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9.499119&amp;VAR:P=1&amp;VAR:DATE=20040304"}</definedName>
    <definedName name="_124__123Graph_ACHART_85" hidden="1">#REF!</definedName>
    <definedName name="_12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10.108837&amp;VAR:P=1&amp;VAR:DATE=20040204"}</definedName>
    <definedName name="_125__123Graph_ACHART_86" hidden="1">#REF!</definedName>
    <definedName name="_12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10.027497&amp;VAR:P=1&amp;VAR:DATE=20040102"}</definedName>
    <definedName name="_126__123Graph_ACHART_87" hidden="1">#REF!</definedName>
    <definedName name="_12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9.775164&amp;VAR:P=1&amp;VAR:DATE=20031204"}</definedName>
    <definedName name="_127__123Graph_ACHART_88" hidden="1">#REF!</definedName>
    <definedName name="_12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9.871892&amp;VAR:P=1&amp;VAR:DATE=20031104"}</definedName>
    <definedName name="_128__123Graph_ACHART_89" hidden="1">#REF!</definedName>
    <definedName name="_12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9.752912&amp;VAR:P=1&amp;VAR:DATE=20031003"}</definedName>
    <definedName name="_129__123Graph_ACHART_9" hidden="1">#REF!</definedName>
    <definedName name="_12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10.156045&amp;VAR:P=1&amp;VAR:DATE=20030904"}</definedName>
    <definedName name="_13___0__123Grap" hidden="1">#REF!</definedName>
    <definedName name="_13__123Graph_ACHART_110" hidden="1">#REF!</definedName>
    <definedName name="_13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7"}</definedName>
    <definedName name="_130__123Graph_ACHART_90" hidden="1">#REF!</definedName>
    <definedName name="_13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9.847629&amp;VAR:P=1&amp;VAR:DATE=20030804"}</definedName>
    <definedName name="_131__123Graph_ACHART_91" hidden="1">#REF!</definedName>
    <definedName name="_13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9.299468&amp;VAR:P=1&amp;VAR:DATE=20030704"}</definedName>
    <definedName name="_132__123Graph_ACHART_92" hidden="1">#REF!</definedName>
    <definedName name="_13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9.232851&amp;VAR:P=1&amp;VAR:DATE=20030604"}</definedName>
    <definedName name="_133__123Graph_ACHART_93" hidden="1">#REF!</definedName>
    <definedName name="_13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8.890143&amp;VAR:P=1&amp;VAR:DATE=20030502"}</definedName>
    <definedName name="_134__123Graph_ACHART_94" hidden="1">#REF!</definedName>
    <definedName name="_13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8.721578&amp;VAR:P=1&amp;VAR:DATE=20030404"}</definedName>
    <definedName name="_135__123Graph_ACHART_95" hidden="1">#REF!</definedName>
    <definedName name="_13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8.090605&amp;VAR:P=1&amp;VAR:DATE=20030304"}</definedName>
    <definedName name="_136__123Graph_ACHART_96" hidden="1">#REF!</definedName>
    <definedName name="_13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9.121243&amp;VAR:P=1&amp;VAR:DATE=20030204"}</definedName>
    <definedName name="_137__123Graph_ACHART_98" hidden="1">#REF!</definedName>
    <definedName name="_13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9.792762&amp;VAR:P=1&amp;VAR:DATE=20030103"}</definedName>
    <definedName name="_138__123Graph_ACHART_99" hidden="1">#REF!</definedName>
    <definedName name="_13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9.954306&amp;VAR:P=1&amp;VAR:DATE=20021204"}</definedName>
    <definedName name="_139__123Graph_BCHART_1" hidden="1">#REF!</definedName>
    <definedName name="_1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9.742913&amp;VAR:P=1&amp;VAR:DATE=20021104"}</definedName>
    <definedName name="_14____0__123Grap" hidden="1">#REF!</definedName>
    <definedName name="_14___0__123Grap" hidden="1">#REF!</definedName>
    <definedName name="_14__123Graph_ACHART_111" hidden="1">#REF!</definedName>
    <definedName name="_14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6"}</definedName>
    <definedName name="_140__123Graph_BCHART_100" hidden="1">#REF!</definedName>
    <definedName name="_14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9.085388&amp;VAR:P=1&amp;VAR:DATE=20021004"}</definedName>
    <definedName name="_141__123Graph_BCHART_101" hidden="1">#REF!</definedName>
    <definedName name="_14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9.491521&amp;VAR:P=1&amp;VAR:DATE=20020904"}</definedName>
    <definedName name="_142__123Graph_BCHART_102" hidden="1">#REF!</definedName>
    <definedName name="_14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9.384479&amp;VAR:P=1&amp;VAR:DATE=20020802"}</definedName>
    <definedName name="_143__123Graph_BCHART_103" hidden="1">#REF!</definedName>
    <definedName name="_14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9.690442&amp;VAR:P=1&amp;VAR:DATE=20020704"}</definedName>
    <definedName name="_144__123Graph_BCHART_104"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5__123Graph_BCHART_105" hidden="1">#REF!</definedName>
    <definedName name="_14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10.930813&amp;VAR:P=1&amp;VAR:DATE=20020503"}</definedName>
    <definedName name="_146__123Graph_BCHART_106" hidden="1">#REF!</definedName>
    <definedName name="_14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11.550366&amp;VAR:P=1&amp;VAR:DATE=20020404"}</definedName>
    <definedName name="_147__123Graph_BCHART_107" hidden="1">#REF!</definedName>
    <definedName name="_1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11.820266&amp;VAR:P=1&amp;VAR:DATE=20020304"}</definedName>
    <definedName name="_148__123Graph_BCHART_108" hidden="1">#REF!</definedName>
    <definedName name="_1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13.050825&amp;VAR:P=1&amp;VAR:DATE=20020204"}</definedName>
    <definedName name="_149__123Graph_BCHART_109" hidden="1">#REF!</definedName>
    <definedName name="_1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13.155371&amp;VAR:P=1&amp;VAR:DATE=20020104"}</definedName>
    <definedName name="_15______123Grap" hidden="1">#REF!</definedName>
    <definedName name="_15___0__123Grap" hidden="1">#REF!</definedName>
    <definedName name="_15__123Graph_ACHART_112" hidden="1">#REF!</definedName>
    <definedName name="_15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5"}</definedName>
    <definedName name="_150__123Graph_BCHART_11" hidden="1">#REF!</definedName>
    <definedName name="_1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12.715090&amp;VAR:P=1&amp;VAR:DATE=20011204"}</definedName>
    <definedName name="_151__123Graph_BCHART_110" hidden="1">#REF!</definedName>
    <definedName name="_1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12.066466&amp;VAR:P=1&amp;VAR:DATE=20011102"}</definedName>
    <definedName name="_152__123Graph_BCHART_111" hidden="1">#REF!</definedName>
    <definedName name="_1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11.448136&amp;VAR:P=1&amp;VAR:DATE=20011004"}</definedName>
    <definedName name="_153__123Graph_BCHART_112" hidden="1">#REF!</definedName>
    <definedName name="_15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11.920585&amp;VAR:P=1&amp;VAR:DATE=20010904"}</definedName>
    <definedName name="_154__123Graph_BCHART_113" hidden="1">#REF!</definedName>
    <definedName name="_1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12.400499&amp;VAR:P=1&amp;VAR:DATE=20010803"}</definedName>
    <definedName name="_155__123Graph_BCHART_114" hidden="1">#REF!</definedName>
    <definedName name="_1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12.794434&amp;VAR:P=1&amp;VAR:DATE=20010704"}</definedName>
    <definedName name="_156__123Graph_BCHART_115" hidden="1">#REF!</definedName>
    <definedName name="_1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13.173808&amp;VAR:P=1&amp;VAR:DATE=20010604"}</definedName>
    <definedName name="_157__123Graph_BCHART_116" hidden="1">#REF!</definedName>
    <definedName name="_1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12.812576&amp;VAR:P=1&amp;VAR:DATE=20010504"}</definedName>
    <definedName name="_158__123Graph_BCHART_117" hidden="1">#REF!</definedName>
    <definedName name="_1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11.901893&amp;VAR:P=1&amp;VAR:DATE=20010404"}</definedName>
    <definedName name="_159__123Graph_BCHART_118" hidden="1">#REF!</definedName>
    <definedName name="_1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12.324614&amp;VAR:P=1&amp;VAR:DATE=20010302"}</definedName>
    <definedName name="_16___0__123Grap" hidden="1">#REF!</definedName>
    <definedName name="_16__123Graph_ACHART_113" hidden="1">#REF!</definedName>
    <definedName name="_16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4"}</definedName>
    <definedName name="_160__123Graph_BCHART_119" hidden="1">#REF!</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1__123Graph_BCHART_12" hidden="1">#REF!</definedName>
    <definedName name="_1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13.296822&amp;VAR:P=1&amp;VAR:DATE=20010104"}</definedName>
    <definedName name="_162__123Graph_BCHART_120" hidden="1">#REF!</definedName>
    <definedName name="_16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131"}</definedName>
    <definedName name="_163__123Graph_BCHART_121" hidden="1">#REF!</definedName>
    <definedName name="_16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130"}</definedName>
    <definedName name="_164__123Graph_BCHART_122" hidden="1">#REF!</definedName>
    <definedName name="_16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129"}</definedName>
    <definedName name="_165__123Graph_BCHART_123" hidden="1">#REF!</definedName>
    <definedName name="_16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128"}</definedName>
    <definedName name="_166__123Graph_BCHART_124" hidden="1">#REF!</definedName>
    <definedName name="_16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127"}</definedName>
    <definedName name="_167__123Graph_BCHART_125" hidden="1">#REF!</definedName>
    <definedName name="_16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126"}</definedName>
    <definedName name="_168__123Graph_BCHART_126" hidden="1">#REF!</definedName>
    <definedName name="_16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125"}</definedName>
    <definedName name="_169__123Graph_BCHART_127" hidden="1">#REF!</definedName>
    <definedName name="_16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124"}</definedName>
    <definedName name="_17___0__123Grap" hidden="1">#REF!</definedName>
    <definedName name="_17__123Graph_ACHART_114" hidden="1">#REF!</definedName>
    <definedName name="_17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3"}</definedName>
    <definedName name="_170__123Graph_BCHART_128" hidden="1">#REF!</definedName>
    <definedName name="_17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123"}</definedName>
    <definedName name="_171__123Graph_BCHART_129" hidden="1">#REF!</definedName>
    <definedName name="_17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122"}</definedName>
    <definedName name="_172__123Graph_BCHART_13" hidden="1">#REF!</definedName>
    <definedName name="_17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121"}</definedName>
    <definedName name="_173__123Graph_BCHART_130" hidden="1">#REF!</definedName>
    <definedName name="_17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120"}</definedName>
    <definedName name="_174__123Graph_BCHART_131" hidden="1">#REF!</definedName>
    <definedName name="_17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119"}</definedName>
    <definedName name="_175__123Graph_BCHART_132" hidden="1">#REF!</definedName>
    <definedName name="_17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118"}</definedName>
    <definedName name="_176__123Graph_BCHART_133" hidden="1">#REF!</definedName>
    <definedName name="_17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117"}</definedName>
    <definedName name="_177__123Graph_BCHART_134" hidden="1">#REF!</definedName>
    <definedName name="_17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116"}</definedName>
    <definedName name="_178__123Graph_BCHART_135" hidden="1">#REF!</definedName>
    <definedName name="_17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115"}</definedName>
    <definedName name="_179__123Graph_BCHART_136" hidden="1">#REF!</definedName>
    <definedName name="_17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114"}</definedName>
    <definedName name="_18______123Grap" hidden="1">#REF!</definedName>
    <definedName name="_18__123Graph_ACHART_115" hidden="1">#REF!</definedName>
    <definedName name="_18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2"}</definedName>
    <definedName name="_180__123Graph_BCHART_137" hidden="1">#REF!</definedName>
    <definedName name="_18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113"}</definedName>
    <definedName name="_181__123Graph_BCHART_138" hidden="1">#REF!</definedName>
    <definedName name="_18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112"}</definedName>
    <definedName name="_182__123Graph_BCHART_139" hidden="1">#REF!</definedName>
    <definedName name="_18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111"}</definedName>
    <definedName name="_183__123Graph_BCHART_14" hidden="1">#REF!</definedName>
    <definedName name="_18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110"}</definedName>
    <definedName name="_184__123Graph_BCHART_140" hidden="1">#REF!</definedName>
    <definedName name="_18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109"}</definedName>
    <definedName name="_185__123Graph_BCHART_141" hidden="1">#REF!</definedName>
    <definedName name="_18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108"}</definedName>
    <definedName name="_186__123Graph_BCHART_15" hidden="1">#REF!</definedName>
    <definedName name="_18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107"}</definedName>
    <definedName name="_187__123Graph_BCHART_16" hidden="1">#REF!</definedName>
    <definedName name="_18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106"}</definedName>
    <definedName name="_188__123Graph_BCHART_17" hidden="1">#REF!</definedName>
    <definedName name="_18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105"}</definedName>
    <definedName name="_189__123Graph_BCHART_18" hidden="1">#REF!</definedName>
    <definedName name="_18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104"}</definedName>
    <definedName name="_19__123Graph_ACHART_116" hidden="1">#REF!</definedName>
    <definedName name="_19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definedName>
    <definedName name="_190__123Graph_BCHART_19" hidden="1">#REF!</definedName>
    <definedName name="_19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103"}</definedName>
    <definedName name="_191__123Graph_BCHART_2" hidden="1">#REF!</definedName>
    <definedName name="_19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102"}</definedName>
    <definedName name="_192__123Graph_BCHART_20" hidden="1">#REF!</definedName>
    <definedName name="_19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101"}</definedName>
    <definedName name="_193__123Graph_BCHART_21" hidden="1">#REF!</definedName>
    <definedName name="_19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100"}</definedName>
    <definedName name="_194__123Graph_BCHART_22" hidden="1">#REF!</definedName>
    <definedName name="_19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99"}</definedName>
    <definedName name="_195__123Graph_BCHART_23" hidden="1">#REF!</definedName>
    <definedName name="_19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98"}</definedName>
    <definedName name="_196__123Graph_BCHART_24" hidden="1">#N/A</definedName>
    <definedName name="_19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97"}</definedName>
    <definedName name="_197__123Graph_BCHART_25" hidden="1">#N/A</definedName>
    <definedName name="_19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96"}</definedName>
    <definedName name="_198__123Graph_BCHART_26" hidden="1">#N/A</definedName>
    <definedName name="_19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95"}</definedName>
    <definedName name="_199__123Graph_BCHART_27" hidden="1">#N/A</definedName>
    <definedName name="_19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94"}</definedName>
    <definedName name="_1H_96">"assumpt"</definedName>
    <definedName name="_1Q_01E">"_01"</definedName>
    <definedName name="_1wrn.²Ä1­Ó¤ë1_Ü20¤H." localSheetId="12" hidden="1">{#N/A,#N/A,FALSE,"²Ä1­Ó¤ë"}</definedName>
    <definedName name="_1wrn.²Ä1­Ó¤ë1_Ü20¤H." hidden="1">{#N/A,#N/A,FALSE,"²Ä1­Ó¤ë"}</definedName>
    <definedName name="_2__123Graph_ACHART_100" hidden="1">#REF!</definedName>
    <definedName name="_2__FDSAUDITLINK__" localSheetId="12" hidden="1">{"fdsup://IBCentral/FAT Viewer?action=UPDATE&amp;creator=factset&amp;DOC_NAME=fat:reuters_annual_source_window.fat&amp;display_string=Audit&amp;DYN_ARGS=TRUE&amp;VAR:ID1=30244510&amp;VAR:RCODE=FIBCEBIT&amp;VAR:SDATE=20081299&amp;VAR:FREQ=Y&amp;VAR:RELITEM=RP&amp;VAR:CURRENCY=&amp;VAR:CURRSOURCE=EXSHA","RE&amp;VAR:NATFREQ=ANNUAL&amp;VAR:RFIELD=FINALIZED&amp;VAR:DB_TYPE=&amp;VAR:UNITS=M&amp;window=popup&amp;width=450&amp;height=300&amp;START_MAXIMIZED=FALSE"}</definedName>
    <definedName name="_2__FDSAUDITLINK__" hidden="1">{"fdsup://IBCentral/FAT Viewer?action=UPDATE&amp;creator=factset&amp;DOC_NAME=fat:reuters_annual_source_window.fat&amp;display_string=Audit&amp;DYN_ARGS=TRUE&amp;VAR:ID1=30244510&amp;VAR:RCODE=FIBCEBIT&amp;VAR:SDATE=20081299&amp;VAR:FREQ=Y&amp;VAR:RELITEM=RP&amp;VAR:CURRENCY=&amp;VAR:CURRSOURCE=EXSHA","RE&amp;VAR:NATFREQ=ANNUAL&amp;VAR:RFIELD=FINALIZED&amp;VAR:DB_TYPE=&amp;VAR:UNITS=M&amp;window=popup&amp;width=450&amp;height=300&amp;START_MAXIMIZED=FALSE"}</definedName>
    <definedName name="_2_0__123Grap" hidden="1">#REF!</definedName>
    <definedName name="_2_0_0_S" hidden="1">#REF!</definedName>
    <definedName name="_2_123Grap" hidden="1">#REF!</definedName>
    <definedName name="_20___0__123Grap" hidden="1">#REF!</definedName>
    <definedName name="_20__123Graph_ACHART_117" hidden="1">#REF!</definedName>
    <definedName name="_20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19"}</definedName>
    <definedName name="_200__123Graph_BCHART_28" hidden="1">#N/A</definedName>
    <definedName name="_20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93"}</definedName>
    <definedName name="_2004_International_Pay_Analysis_System">"USLeveling"</definedName>
    <definedName name="_201__123Graph_BCHART_29" hidden="1">#REF!</definedName>
    <definedName name="_20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92"}</definedName>
    <definedName name="_2017" localSheetId="12">#REF!</definedName>
    <definedName name="_2017">#REF!</definedName>
    <definedName name="_2018">#REF!</definedName>
    <definedName name="_202__123Graph_BCHART_3" hidden="1">#REF!</definedName>
    <definedName name="_20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91"}</definedName>
    <definedName name="_203__123Graph_BCHART_30" hidden="1">#N/A</definedName>
    <definedName name="_20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90"}</definedName>
    <definedName name="_204__123Graph_BCHART_31" hidden="1">#REF!</definedName>
    <definedName name="_20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89"}</definedName>
    <definedName name="_205__123Graph_BCHART_32" hidden="1">#REF!</definedName>
    <definedName name="_20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88"}</definedName>
    <definedName name="_206__123Graph_BCHART_33" hidden="1">#REF!</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7__123Graph_BCHART_34" hidden="1">#REF!</definedName>
    <definedName name="_20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86"}</definedName>
    <definedName name="_208__123Graph_BCHART_35" hidden="1">#REF!</definedName>
    <definedName name="_20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85"}</definedName>
    <definedName name="_209__123Graph_BCHART_36" hidden="1">#REF!</definedName>
    <definedName name="_20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84"}</definedName>
    <definedName name="_21___0__123Grap" hidden="1">#REF!</definedName>
    <definedName name="_21__123Graph_ACHART_118" hidden="1">#REF!</definedName>
    <definedName name="_21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18"}</definedName>
    <definedName name="_210__123Graph_BCHART_37" hidden="1">#REF!</definedName>
    <definedName name="_21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83"}</definedName>
    <definedName name="_211__123Graph_BCHART_38" hidden="1">#REF!</definedName>
    <definedName name="_21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82"}</definedName>
    <definedName name="_212__123Graph_BCHART_39" hidden="1">#REF!</definedName>
    <definedName name="_21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81"}</definedName>
    <definedName name="_213__123Graph_BCHART_4" hidden="1">#REF!</definedName>
    <definedName name="_21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80"}</definedName>
    <definedName name="_214__123Graph_BCHART_40" hidden="1">#REF!</definedName>
    <definedName name="_21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79"}</definedName>
    <definedName name="_215__123Graph_BCHART_41" hidden="1">#REF!</definedName>
    <definedName name="_21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78"}</definedName>
    <definedName name="_216__123Graph_BCHART_42" hidden="1">#REF!</definedName>
    <definedName name="_21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77"}</definedName>
    <definedName name="_217__123Graph_BCHART_43" hidden="1">#REF!</definedName>
    <definedName name="_21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76"}</definedName>
    <definedName name="_218__123Graph_BCHART_44" hidden="1">#REF!</definedName>
    <definedName name="_21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75"}</definedName>
    <definedName name="_219__123Graph_BCHART_45" hidden="1">#REF!</definedName>
    <definedName name="_21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74"}</definedName>
    <definedName name="_22__123Graph_ACHART_119" hidden="1">#REF!</definedName>
    <definedName name="_22__FDSAUDITLINK__" hidden="1">{"fdsup://Directions/FactSet Auditing Viewer?action=AUDIT_VALUE&amp;DB=129&amp;ID1=597500&amp;VALUEID=18352&amp;SDATE=2011&amp;PERIODTYPE=ANN_STD&amp;SCFT=3&amp;window=popup_no_bar&amp;width=385&amp;height=120&amp;START_MAXIMIZED=FALSE&amp;creator=factset&amp;display_string=Audit"}</definedName>
    <definedName name="_220__123Graph_BCHART_46" hidden="1">#REF!</definedName>
    <definedName name="_22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73"}</definedName>
    <definedName name="_221__123Graph_BCHART_47" hidden="1">#REF!</definedName>
    <definedName name="_22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72"}</definedName>
    <definedName name="_222__123Graph_BCHART_48" hidden="1">#REF!</definedName>
    <definedName name="_22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71"}</definedName>
    <definedName name="_223__123Graph_BCHART_49" hidden="1">#REF!</definedName>
    <definedName name="_22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70"}</definedName>
    <definedName name="_224__123Graph_BCHART_5" hidden="1">#REF!</definedName>
    <definedName name="_22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69"}</definedName>
    <definedName name="_225__123Graph_BCHART_50" hidden="1">#REF!</definedName>
    <definedName name="_22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68"}</definedName>
    <definedName name="_226__123Graph_BCHART_51" hidden="1">#REF!</definedName>
    <definedName name="_22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67"}</definedName>
    <definedName name="_227__123Graph_BCHART_52" hidden="1">#REF!</definedName>
    <definedName name="_22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66"}</definedName>
    <definedName name="_228__123Graph_BCHART_53" hidden="1">#REF!</definedName>
    <definedName name="_22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65"}</definedName>
    <definedName name="_229__123Graph_BCHART_54" hidden="1">#REF!</definedName>
    <definedName name="_22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64"}</definedName>
    <definedName name="_23__123Graph_ACHART_12" hidden="1">#REF!</definedName>
    <definedName name="_23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16"}</definedName>
    <definedName name="_230__123Graph_BCHART_55" hidden="1">#REF!</definedName>
    <definedName name="_23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63"}</definedName>
    <definedName name="_231__123Graph_BCHART_56" hidden="1">#REF!</definedName>
    <definedName name="_23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62"}</definedName>
    <definedName name="_232__123Graph_BCHART_57" hidden="1">#REF!</definedName>
    <definedName name="_23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61"}</definedName>
    <definedName name="_233__123Graph_BCHART_58" hidden="1">#REF!</definedName>
    <definedName name="_23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60"}</definedName>
    <definedName name="_234__123Graph_BCHART_59" hidden="1">#REF!</definedName>
    <definedName name="_23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59"}</definedName>
    <definedName name="_235__123Graph_BCHART_6" hidden="1">#REF!</definedName>
    <definedName name="_23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58"}</definedName>
    <definedName name="_236__123Graph_BCHART_60" hidden="1">#REF!</definedName>
    <definedName name="_23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57"}</definedName>
    <definedName name="_237__123Graph_BCHART_61" hidden="1">#REF!</definedName>
    <definedName name="_23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56"}</definedName>
    <definedName name="_238__123Graph_BCHART_62" hidden="1">#REF!</definedName>
    <definedName name="_23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55"}</definedName>
    <definedName name="_239__123Graph_BCHART_63" hidden="1">#REF!</definedName>
    <definedName name="_23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54"}</definedName>
    <definedName name="_24__123Graph_ACHART_120" hidden="1">#REF!</definedName>
    <definedName name="_24__FDSAUDITLINK__" hidden="1">{"fdsup://Directions/FactSet Auditing Viewer?action=AUDIT_VALUE&amp;DB=129&amp;ID1=597500&amp;VALUEID=18352&amp;SDATE=2011&amp;PERIODTYPE=ANN_STD&amp;SCFT=3&amp;window=popup_no_bar&amp;width=385&amp;height=120&amp;START_MAXIMIZED=FALSE&amp;creator=factset&amp;display_string=Audit"}</definedName>
    <definedName name="_240__123Graph_BCHART_64" hidden="1">#REF!</definedName>
    <definedName name="_24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53"}</definedName>
    <definedName name="_241__123Graph_BCHART_65" hidden="1">#REF!</definedName>
    <definedName name="_24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52"}</definedName>
    <definedName name="_242__123Graph_BCHART_66" hidden="1">#REF!</definedName>
    <definedName name="_24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51"}</definedName>
    <definedName name="_243__123Graph_BCHART_68" hidden="1">#REF!</definedName>
    <definedName name="_24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50"}</definedName>
    <definedName name="_244__123Graph_BCHART_69" hidden="1">#REF!</definedName>
    <definedName name="_24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49"}</definedName>
    <definedName name="_245__123Graph_BCHART_7" hidden="1">#REF!</definedName>
    <definedName name="_24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48"}</definedName>
    <definedName name="_246__123Graph_BCHART_70" hidden="1">#REF!</definedName>
    <definedName name="_24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47"}</definedName>
    <definedName name="_247__123Graph_BCHART_71" hidden="1">#REF!</definedName>
    <definedName name="_24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46"}</definedName>
    <definedName name="_248__123Graph_BCHART_72" hidden="1">#REF!</definedName>
    <definedName name="_24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45"}</definedName>
    <definedName name="_249__123Graph_BCHART_73" hidden="1">#REF!</definedName>
    <definedName name="_24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44"}</definedName>
    <definedName name="_25__123Graph_ACHART_121" hidden="1">#REF!</definedName>
    <definedName name="_25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14"}</definedName>
    <definedName name="_25_Jul_03">"year"</definedName>
    <definedName name="_250__123Graph_BCHART_74" hidden="1">#REF!</definedName>
    <definedName name="_25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43"}</definedName>
    <definedName name="_251__123Graph_BCHART_75" hidden="1">#REF!</definedName>
    <definedName name="_25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42"}</definedName>
    <definedName name="_252__123Graph_BCHART_76" hidden="1">#REF!</definedName>
    <definedName name="_25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41"}</definedName>
    <definedName name="_253__123Graph_BCHART_77" hidden="1">#REF!</definedName>
    <definedName name="_25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40"}</definedName>
    <definedName name="_254__123Graph_BCHART_78" hidden="1">#REF!</definedName>
    <definedName name="_25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39"}</definedName>
    <definedName name="_255__123Graph_BCHART_79" hidden="1">#REF!</definedName>
    <definedName name="_25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38"}</definedName>
    <definedName name="_256__123Graph_BCHART_8" hidden="1">#REF!</definedName>
    <definedName name="_25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37"}</definedName>
    <definedName name="_257__123Graph_BCHART_80" hidden="1">#REF!</definedName>
    <definedName name="_25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36"}</definedName>
    <definedName name="_258__123Graph_BCHART_81" hidden="1">#REF!</definedName>
    <definedName name="_25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35"}</definedName>
    <definedName name="_259__123Graph_BCHART_82" hidden="1">#REF!</definedName>
    <definedName name="_25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34"}</definedName>
    <definedName name="_26__123Graph_ACHART_122" hidden="1">#REF!</definedName>
    <definedName name="_26__FDSAUDITLINK__" hidden="1">{"fdsup://Directions/FactSet Auditing Viewer?action=AUDIT_VALUE&amp;DB=129&amp;ID1=597500&amp;VALUEID=18352&amp;SDATE=2011&amp;PERIODTYPE=ANN_STD&amp;SCFT=3&amp;window=popup_no_bar&amp;width=385&amp;height=120&amp;START_MAXIMIZED=FALSE&amp;creator=factset&amp;display_string=Audit"}</definedName>
    <definedName name="_260__123Graph_BCHART_83" hidden="1">#REF!</definedName>
    <definedName name="_26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33"}</definedName>
    <definedName name="_261__123Graph_BCHART_84" hidden="1">#REF!</definedName>
    <definedName name="_26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32"}</definedName>
    <definedName name="_262__123Graph_BCHART_85" hidden="1">#REF!</definedName>
    <definedName name="_26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31"}</definedName>
    <definedName name="_263__123Graph_BCHART_86" hidden="1">#REF!</definedName>
    <definedName name="_26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30"}</definedName>
    <definedName name="_264__123Graph_BCHART_87" hidden="1">#REF!</definedName>
    <definedName name="_26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29"}</definedName>
    <definedName name="_265__123Graph_BCHART_88" hidden="1">#REF!</definedName>
    <definedName name="_26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28"}</definedName>
    <definedName name="_266__123Graph_BCHART_89" hidden="1">#REF!</definedName>
    <definedName name="_26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27"}</definedName>
    <definedName name="_267__123Graph_BCHART_9" hidden="1">#REF!</definedName>
    <definedName name="_26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26"}</definedName>
    <definedName name="_268__123Graph_BCHART_90" hidden="1">#REF!</definedName>
    <definedName name="_26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25"}</definedName>
    <definedName name="_269__123Graph_BCHART_91" hidden="1">#REF!</definedName>
    <definedName name="_26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24"}</definedName>
    <definedName name="_27__123Graph_ACHART_123" hidden="1">#REF!</definedName>
    <definedName name="_27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12"}</definedName>
    <definedName name="_270__123Graph_BCHART_92" hidden="1">#REF!</definedName>
    <definedName name="_27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23"}</definedName>
    <definedName name="_271__123Graph_BCHART_93" hidden="1">#REF!</definedName>
    <definedName name="_27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22"}</definedName>
    <definedName name="_272__123Graph_BCHART_94" hidden="1">#REF!</definedName>
    <definedName name="_27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21"}</definedName>
    <definedName name="_273__123Graph_BCHART_95" hidden="1">#REF!</definedName>
    <definedName name="_27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20"}</definedName>
    <definedName name="_274__123Graph_BCHART_96" hidden="1">#REF!</definedName>
    <definedName name="_27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19"}</definedName>
    <definedName name="_275__123Graph_BCHART_98" hidden="1">#REF!</definedName>
    <definedName name="_27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18"}</definedName>
    <definedName name="_276__123Graph_BCHART_99" hidden="1">#REF!</definedName>
    <definedName name="_27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17"}</definedName>
    <definedName name="_277__123Graph_CCHART_24" hidden="1">#N/A</definedName>
    <definedName name="_27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16"}</definedName>
    <definedName name="_278__123Graph_CCHART_25" hidden="1">#N/A</definedName>
    <definedName name="_27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15"}</definedName>
    <definedName name="_279__123Graph_CCHART_26" hidden="1">#N/A</definedName>
    <definedName name="_27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14"}</definedName>
    <definedName name="_28__123Graph_ACHART_124" hidden="1">#REF!</definedName>
    <definedName name="_28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11"}</definedName>
    <definedName name="_280__123Graph_CCHART_27" hidden="1">#N/A</definedName>
    <definedName name="_28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13"}</definedName>
    <definedName name="_281__123Graph_CCHART_28" hidden="1">#N/A</definedName>
    <definedName name="_28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12"}</definedName>
    <definedName name="_282__123Graph_CCHART_30" hidden="1">#N/A</definedName>
    <definedName name="_28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11"}</definedName>
    <definedName name="_283__123Graph_DCHART_24" hidden="1">#N/A</definedName>
    <definedName name="_283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10"}</definedName>
    <definedName name="_284__123Graph_DCHART_25" hidden="1">#N/A</definedName>
    <definedName name="_284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9"}</definedName>
    <definedName name="_285__123Graph_DCHART_26" hidden="1">#N/A</definedName>
    <definedName name="_285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8"}</definedName>
    <definedName name="_286__123Graph_DCHART_27" hidden="1">#N/A</definedName>
    <definedName name="_286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7"}</definedName>
    <definedName name="_287__123Graph_DCHART_28" hidden="1">#N/A</definedName>
    <definedName name="_287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6"}</definedName>
    <definedName name="_288__123Graph_DCHART_30" hidden="1">#N/A</definedName>
    <definedName name="_288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5"}</definedName>
    <definedName name="_289__123Graph_ECHART_24" hidden="1">#N/A</definedName>
    <definedName name="_289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4"}</definedName>
    <definedName name="_29__123Graph_ACHART_125" hidden="1">#REF!</definedName>
    <definedName name="_29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10"}</definedName>
    <definedName name="_290__123Graph_ECHART_25" hidden="1">#N/A</definedName>
    <definedName name="_290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3"}</definedName>
    <definedName name="_291__123Graph_ECHART_26" hidden="1">#N/A</definedName>
    <definedName name="_291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2"}</definedName>
    <definedName name="_292__123Graph_ECHART_27" hidden="1">#N/A</definedName>
    <definedName name="_292__FDSAUDITLINK__" hidden="1">{"fdsup://directions/FAT Viewer?action=UPDATE&amp;creator=factset&amp;DYN_ARGS=TRUE&amp;DOC_NAME=FAT:FQL_AUDITING_CLIENT_TEMPLATE.FAT&amp;display_string=Audit&amp;VAR:KEY=TMRQZKNCTQ&amp;VAR:QUERY=RkVfVkFMVUFUSU9OKCdFVl9FQklUJywnTUVBTicsJ0FOTlVBTF9ST0xMJywnKzInLDQvNC8yMDAwLDAsQU0sJ","ycp&amp;WINDOW=FIRST_POPUP&amp;HEIGHT=450&amp;WIDTH=450&amp;START_MAXIMIZED=FALSE&amp;VAR:CALENDAR=FIVEDAY&amp;VAR:SYMBOL=B1WT5G&amp;VAR:INDEX=1"}</definedName>
    <definedName name="_293__123Graph_ECHART_28" hidden="1">#N/A</definedName>
    <definedName name="_29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8.060736&amp;VAR:P=1&amp;VAR:DATE=20110304"}</definedName>
    <definedName name="_294__123Graph_ECHART_30" hidden="1">#N/A</definedName>
    <definedName name="_29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9.077586&amp;VAR:P=1&amp;VAR:DATE=20110204"}</definedName>
    <definedName name="_295__123Graph_FCHART_24" hidden="1">#N/A</definedName>
    <definedName name="_29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9.133310&amp;VAR:P=1&amp;VAR:DATE=20110104"}</definedName>
    <definedName name="_296__123Graph_FCHART_25" hidden="1">#N/A</definedName>
    <definedName name="_29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8.878061&amp;VAR:P=1&amp;VAR:DATE=20101203"}</definedName>
    <definedName name="_297__123Graph_FCHART_26" hidden="1">#N/A</definedName>
    <definedName name="_29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8.828256&amp;VAR:P=1&amp;VAR:DATE=20101104"}</definedName>
    <definedName name="_298__123Graph_FCHART_27" hidden="1">#N/A</definedName>
    <definedName name="_29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8.511559&amp;VAR:P=1&amp;VAR:DATE=20101004"}</definedName>
    <definedName name="_299__123Graph_FCHART_28" hidden="1">#N/A</definedName>
    <definedName name="_29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8.362208&amp;VAR:P=1&amp;VAR:DATE=20100903"}</definedName>
    <definedName name="_3___0__123Grap" hidden="1">#REF!</definedName>
    <definedName name="_3__123Graph_ACHART_101" hidden="1">#REF!</definedName>
    <definedName name="_3__FDSAUDITLINK__" localSheetId="12" hidden="1">{"fdsup://directions/FAT Viewer?action=UPDATE&amp;creator=factset&amp;DYN_ARGS=TRUE&amp;DOC_NAME=FAT:FQL_AUDITING_CLIENT_TEMPLATE.FAT&amp;display_string=Audit&amp;VAR:KEY=JKDONKDUFI&amp;VAR:QUERY=RkZfRU5UUlBSX1ZBTF9EQUlMWSgwLCwsLCwnRElMJyk=&amp;WINDOW=FIRST_POPUP&amp;HEIGHT=450&amp;WIDTH=450&amp;","START_MAXIMIZED=FALSE&amp;VAR:CALENDAR=FIVEDAY&amp;VAR:SYMBOL=077396&amp;VAR:INDEX=0"}</definedName>
    <definedName name="_3__FDSAUDITLINK__" hidden="1">{"fdsup://directions/FAT Viewer?action=UPDATE&amp;creator=factset&amp;DYN_ARGS=TRUE&amp;DOC_NAME=FAT:FQL_AUDITING_CLIENT_TEMPLATE.FAT&amp;display_string=Audit&amp;VAR:KEY=JKDONKDUFI&amp;VAR:QUERY=RkZfRU5UUlBSX1ZBTF9EQUlMWSgwLCwsLCwnRElMJyk=&amp;WINDOW=FIRST_POPUP&amp;HEIGHT=450&amp;WIDTH=450&amp;","START_MAXIMIZED=FALSE&amp;VAR:CALENDAR=FIVEDAY&amp;VAR:SYMBOL=077396&amp;VAR:INDEX=0"}</definedName>
    <definedName name="_3_0__123Grap" hidden="1">#REF!</definedName>
    <definedName name="_3_123Grap" hidden="1">#REF!</definedName>
    <definedName name="_30__123Graph_ACHART_126" hidden="1">#REF!</definedName>
    <definedName name="_30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9"}</definedName>
    <definedName name="_300__123Graph_FCHART_30" hidden="1">#N/A</definedName>
    <definedName name="_30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8.304377&amp;VAR:P=1&amp;VAR:DATE=20100804"}</definedName>
    <definedName name="_301__123Graph_XCHART_1" hidden="1">#REF!</definedName>
    <definedName name="_30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8.168077&amp;VAR:P=1&amp;VAR:DATE=20100702"}</definedName>
    <definedName name="_302__123Graph_XCHART_100" hidden="1">#REF!</definedName>
    <definedName name="_30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8.492595&amp;VAR:P=1&amp;VAR:DATE=20100604"}</definedName>
    <definedName name="_303__123Graph_XCHART_101" hidden="1">#REF!</definedName>
    <definedName name="_30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8.701679&amp;VAR:P=1&amp;VAR:DATE=20100504"}</definedName>
    <definedName name="_304__123Graph_XCHART_102" hidden="1">#REF!</definedName>
    <definedName name="_30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9.306920&amp;VAR:P=1&amp;VAR:DATE=20100402"}</definedName>
    <definedName name="_305__123Graph_XCHART_103" hidden="1">#REF!</definedName>
    <definedName name="_30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9.173171&amp;VAR:P=1&amp;VAR:DATE=20100304"}</definedName>
    <definedName name="_306__123Graph_XCHART_104" hidden="1">#REF!</definedName>
    <definedName name="_30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10.796531&amp;VAR:P=1&amp;VAR:DATE=20100204"}</definedName>
    <definedName name="_307__123Graph_XCHART_105" hidden="1">#REF!</definedName>
    <definedName name="_30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11.098570&amp;VAR:P=1&amp;VAR:DATE=20100104"}</definedName>
    <definedName name="_308__123Graph_XCHART_106" hidden="1">#REF!</definedName>
    <definedName name="_30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10.788502&amp;VAR:P=1&amp;VAR:DATE=20091204"}</definedName>
    <definedName name="_309__123Graph_XCHART_107" hidden="1">#REF!</definedName>
    <definedName name="_3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10.482639&amp;VAR:P=1&amp;VAR:DATE=20091104"}</definedName>
    <definedName name="_31__123Graph_ACHART_127" hidden="1">#REF!</definedName>
    <definedName name="_31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8"}</definedName>
    <definedName name="_310__123Graph_XCHART_108" hidden="1">#REF!</definedName>
    <definedName name="_310__788_5359">"vicepres_phone"</definedName>
    <definedName name="_3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10.353707&amp;VAR:P=1&amp;VAR:DATE=20091002"}</definedName>
    <definedName name="_311__123Graph_XCHART_109" hidden="1">#REF!</definedName>
    <definedName name="_3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10.239894&amp;VAR:P=1&amp;VAR:DATE=20090904"}</definedName>
    <definedName name="_312__123Graph_XCHART_11" hidden="1">#REF!</definedName>
    <definedName name="_31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10.119384&amp;VAR:P=1&amp;VAR:DATE=20090804"}</definedName>
    <definedName name="_313__123Graph_XCHART_110" hidden="1">#REF!</definedName>
    <definedName name="_3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9.281969&amp;VAR:P=1&amp;VAR:DATE=20090703"}</definedName>
    <definedName name="_314__123Graph_XCHART_111" hidden="1">#REF!</definedName>
    <definedName name="_3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9.352758&amp;VAR:P=1&amp;VAR:DATE=20090604"}</definedName>
    <definedName name="_315__123Graph_XCHART_112" hidden="1">#REF!</definedName>
    <definedName name="_3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9.011736&amp;VAR:P=1&amp;VAR:DATE=20090504"}</definedName>
    <definedName name="_316__123Graph_XCHART_113" hidden="1">#REF!</definedName>
    <definedName name="_31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8.208947&amp;VAR:P=1&amp;VAR:DATE=20090403"}</definedName>
    <definedName name="_317__123Graph_XCHART_114" hidden="1">#REF!</definedName>
    <definedName name="_31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7.662544&amp;VAR:P=1&amp;VAR:DATE=20090304"}</definedName>
    <definedName name="_318__123Graph_XCHART_115" hidden="1">#REF!</definedName>
    <definedName name="_31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6.499324&amp;VAR:P=1&amp;VAR:DATE=20090204"}</definedName>
    <definedName name="_319__123Graph_XCHART_116" hidden="1">#REF!</definedName>
    <definedName name="_31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6.659584&amp;VAR:P=1&amp;VAR:DATE=20090102"}</definedName>
    <definedName name="_32__123Graph_ACHART_128" hidden="1">#REF!</definedName>
    <definedName name="_32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7"}</definedName>
    <definedName name="_320__123Graph_XCHART_117" hidden="1">#REF!</definedName>
    <definedName name="_32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6.519129&amp;VAR:P=1&amp;VAR:DATE=20081204"}</definedName>
    <definedName name="_321__123Graph_XCHART_118" hidden="1">#REF!</definedName>
    <definedName name="_32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7.063947&amp;VAR:P=1&amp;VAR:DATE=20081104"}</definedName>
    <definedName name="_322__123Graph_XCHART_119" hidden="1">#REF!</definedName>
    <definedName name="_32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7.190453&amp;VAR:P=1&amp;VAR:DATE=20081003"}</definedName>
    <definedName name="_323__123Graph_XCHART_12" hidden="1">#REF!</definedName>
    <definedName name="_32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7.632884&amp;VAR:P=1&amp;VAR:DATE=20080904"}</definedName>
    <definedName name="_324__123Graph_XCHART_120" hidden="1">#REF!</definedName>
    <definedName name="_32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7.428306&amp;VAR:P=1&amp;VAR:DATE=20080804"}</definedName>
    <definedName name="_325__123Graph_XCHART_121" hidden="1">#REF!</definedName>
    <definedName name="_32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7.653044&amp;VAR:P=1&amp;VAR:DATE=20080704"}</definedName>
    <definedName name="_326__123Graph_XCHART_122" hidden="1">#REF!</definedName>
    <definedName name="_32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8.377462&amp;VAR:P=1&amp;VAR:DATE=20080604"}</definedName>
    <definedName name="_327__123Graph_XCHART_123" hidden="1">#REF!</definedName>
    <definedName name="_32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8.479925&amp;VAR:P=1&amp;VAR:DATE=20080502"}</definedName>
    <definedName name="_328__123Graph_XCHART_124" hidden="1">#REF!</definedName>
    <definedName name="_32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8.310410&amp;VAR:P=1&amp;VAR:DATE=20080404"}</definedName>
    <definedName name="_329__123Graph_XCHART_125" hidden="1">#REF!</definedName>
    <definedName name="_32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8.219093&amp;VAR:P=1&amp;VAR:DATE=20080304"}</definedName>
    <definedName name="_33__123Graph_ACHART_129" hidden="1">#REF!</definedName>
    <definedName name="_33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6"}</definedName>
    <definedName name="_330__123Graph_XCHART_126" hidden="1">#REF!</definedName>
    <definedName name="_33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9.218338&amp;VAR:P=1&amp;VAR:DATE=20080204"}</definedName>
    <definedName name="_331__123Graph_XCHART_127" hidden="1">#REF!</definedName>
    <definedName name="_33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9.706166&amp;VAR:P=1&amp;VAR:DATE=20080104"}</definedName>
    <definedName name="_332__123Graph_XCHART_128" hidden="1">#REF!</definedName>
    <definedName name="_33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9.840107&amp;VAR:P=1&amp;VAR:DATE=20071204"}</definedName>
    <definedName name="_333__123Graph_XCHART_129" hidden="1">#REF!</definedName>
    <definedName name="_33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9.840794&amp;VAR:P=1&amp;VAR:DATE=20071102"}</definedName>
    <definedName name="_334__123Graph_XCHART_13" hidden="1">#REF!</definedName>
    <definedName name="_33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9.689999&amp;VAR:P=1&amp;VAR:DATE=20071004"}</definedName>
    <definedName name="_335__123Graph_XCHART_130" hidden="1">#REF!</definedName>
    <definedName name="_33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9.635100&amp;VAR:P=1&amp;VAR:DATE=20070904"}</definedName>
    <definedName name="_336__123Graph_XCHART_131" hidden="1">#REF!</definedName>
    <definedName name="_33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9.355933&amp;VAR:P=1&amp;VAR:DATE=20070803"}</definedName>
    <definedName name="_337__123Graph_XCHART_132" hidden="1">#REF!</definedName>
    <definedName name="_33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9.908667&amp;VAR:P=1&amp;VAR:DATE=20070704"}</definedName>
    <definedName name="_338__123Graph_XCHART_133" hidden="1">#REF!</definedName>
    <definedName name="_33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9.996666&amp;VAR:P=1&amp;VAR:DATE=20070604"}</definedName>
    <definedName name="_339__123Graph_XCHART_134" hidden="1">#REF!</definedName>
    <definedName name="_3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9.794015&amp;VAR:P=1&amp;VAR:DATE=20070504"}</definedName>
    <definedName name="_34__123Graph_ACHART_13" hidden="1">#REF!</definedName>
    <definedName name="_34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5"}</definedName>
    <definedName name="_340__123Graph_XCHART_135" hidden="1">#REF!</definedName>
    <definedName name="_34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9.511902&amp;VAR:P=1&amp;VAR:DATE=20070404"}</definedName>
    <definedName name="_341__123Graph_XCHART_136" hidden="1">#REF!</definedName>
    <definedName name="_34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9.083177&amp;VAR:P=1&amp;VAR:DATE=20070302"}</definedName>
    <definedName name="_342__123Graph_XCHART_137" hidden="1">#REF!</definedName>
    <definedName name="_34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10.066597&amp;VAR:P=1&amp;VAR:DATE=20070202"}</definedName>
    <definedName name="_343__123Graph_XCHART_138" hidden="1">#REF!</definedName>
    <definedName name="_34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9.747619&amp;VAR:P=1&amp;VAR:DATE=20070104"}</definedName>
    <definedName name="_344__123Graph_XCHART_139" hidden="1">#REF!</definedName>
    <definedName name="_34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9.715721&amp;VAR:P=1&amp;VAR:DATE=20061204"}</definedName>
    <definedName name="_345__123Graph_XCHART_14" hidden="1">#REF!</definedName>
    <definedName name="_34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9.660015&amp;VAR:P=1&amp;VAR:DATE=20061103"}</definedName>
    <definedName name="_346__123Graph_XCHART_140" hidden="1">#REF!</definedName>
    <definedName name="_34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9.320742&amp;VAR:P=1&amp;VAR:DATE=20061004"}</definedName>
    <definedName name="_347__123Graph_XCHART_141" hidden="1">#REF!</definedName>
    <definedName name="_3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9.296101&amp;VAR:P=1&amp;VAR:DATE=20060904"}</definedName>
    <definedName name="_348__123Graph_XCHART_16" hidden="1">#REF!</definedName>
    <definedName name="_3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9.008375&amp;VAR:P=1&amp;VAR:DATE=20060804"}</definedName>
    <definedName name="_349__123Graph_XCHART_17" hidden="1">#REF!</definedName>
    <definedName name="_3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9.071879&amp;VAR:P=1&amp;VAR:DATE=20060704"}</definedName>
    <definedName name="_35__123Graph_ACHART_130" hidden="1">#REF!</definedName>
    <definedName name="_35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4"}</definedName>
    <definedName name="_350__123Graph_XCHART_18" hidden="1">#REF!</definedName>
    <definedName name="_3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9.052597&amp;VAR:P=1&amp;VAR:DATE=20060602"}</definedName>
    <definedName name="_351__123Graph_XCHART_19" hidden="1">#REF!</definedName>
    <definedName name="_3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9.478024&amp;VAR:P=1&amp;VAR:DATE=20060504"}</definedName>
    <definedName name="_352__123Graph_XCHART_2" hidden="1">#REF!</definedName>
    <definedName name="_3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2006&amp;VAR:PERIOD=CY&amp;VAR:THRESH=-|-|-|-|-|-&amp;VAR:PCT=N&amp;VAR:V=9.564688&amp;VAR:P=1&amp;VAR:DATE=20060404"}</definedName>
    <definedName name="_353__123Graph_XCHART_20" hidden="1">#REF!</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4__123Graph_XCHART_21" hidden="1">#REF!</definedName>
    <definedName name="_3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10.060076&amp;VAR:P=1&amp;VAR:DATE=20060203"}</definedName>
    <definedName name="_355__123Graph_XCHART_22" hidden="1">#REF!</definedName>
    <definedName name="_3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9.992189&amp;VAR:P=1&amp;VAR:DATE=20060104"}</definedName>
    <definedName name="_356__123Graph_XCHART_23" hidden="1">#REF!</definedName>
    <definedName name="_3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9.773869&amp;VAR:P=1&amp;VAR:DATE=20051202"}</definedName>
    <definedName name="_357__123Graph_XCHART_24" hidden="1">#REF!</definedName>
    <definedName name="_3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9.692656&amp;VAR:P=1&amp;VAR:DATE=20051104"}</definedName>
    <definedName name="_358__123Graph_XCHART_25" hidden="1">#N/A</definedName>
    <definedName name="_3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9.886453&amp;VAR:P=1&amp;VAR:DATE=20051004"}</definedName>
    <definedName name="_359__123Graph_XCHART_26" hidden="1">#N/A</definedName>
    <definedName name="_3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9.722765&amp;VAR:P=1&amp;VAR:DATE=20050902"}</definedName>
    <definedName name="_36__123Graph_ACHART_131" hidden="1">#REF!</definedName>
    <definedName name="_36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3"}</definedName>
    <definedName name="_360__123Graph_XCHART_27" hidden="1">#N/A</definedName>
    <definedName name="_36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9.345709&amp;VAR:P=1&amp;VAR:DATE=20050804"}</definedName>
    <definedName name="_361__123Graph_XCHART_28" hidden="1">#N/A</definedName>
    <definedName name="_3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9.308854&amp;VAR:P=1&amp;VAR:DATE=20050704"}</definedName>
    <definedName name="_362__123Graph_XCHART_29" hidden="1">#REF!</definedName>
    <definedName name="_36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9.132226&amp;VAR:P=1&amp;VAR:DATE=20050603"}</definedName>
    <definedName name="_363__123Graph_XCHART_3" hidden="1">#REF!</definedName>
    <definedName name="_36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8.725051&amp;VAR:P=1&amp;VAR:DATE=20050504"}</definedName>
    <definedName name="_364__123Graph_XCHART_30" hidden="1">#N/A</definedName>
    <definedName name="_36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8.963845&amp;VAR:P=1&amp;VAR:DATE=20050404"}</definedName>
    <definedName name="_365__123Graph_XCHART_31" hidden="1">#REF!</definedName>
    <definedName name="_36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2005&amp;VAR:PERIOD=CY&amp;VAR:THRESH=-|-|-|-|-|-&amp;VAR:PCT=N&amp;VAR:V=9.401634&amp;VAR:P=1&amp;VAR:DATE=20050304"}</definedName>
    <definedName name="_366__123Graph_XCHART_32" hidden="1">#REF!</definedName>
    <definedName name="_36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10.528838&amp;VAR:P=1&amp;VAR:DATE=20050204"}</definedName>
    <definedName name="_367__123Graph_XCHART_33" hidden="1">#REF!</definedName>
    <definedName name="_36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10.268632&amp;VAR:P=1&amp;VAR:DATE=20050104"}</definedName>
    <definedName name="_368__123Graph_XCHART_34" hidden="1">#REF!</definedName>
    <definedName name="_36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10.094932&amp;VAR:P=1&amp;VAR:DATE=20041203"}</definedName>
    <definedName name="_369__123Graph_XCHART_35" hidden="1">#REF!</definedName>
    <definedName name="_36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9.743957&amp;VAR:P=1&amp;VAR:DATE=20041104"}</definedName>
    <definedName name="_37__123Graph_ACHART_132" hidden="1">#REF!</definedName>
    <definedName name="_37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2"}</definedName>
    <definedName name="_370__123Graph_XCHART_36" hidden="1">#REF!</definedName>
    <definedName name="_37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9.908030&amp;VAR:P=1&amp;VAR:DATE=20041004"}</definedName>
    <definedName name="_371__123Graph_XCHART_37" hidden="1">#REF!</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2__123Graph_XCHART_38" hidden="1">#REF!</definedName>
    <definedName name="_37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9.678444&amp;VAR:P=1&amp;VAR:DATE=20040804"}</definedName>
    <definedName name="_373__123Graph_XCHART_39" hidden="1">#REF!</definedName>
    <definedName name="_37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9.978713&amp;VAR:P=1&amp;VAR:DATE=20040702"}</definedName>
    <definedName name="_374__123Graph_XCHART_4" hidden="1">#REF!</definedName>
    <definedName name="_37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9.923624&amp;VAR:P=1&amp;VAR:DATE=20040604"}</definedName>
    <definedName name="_375__123Graph_XCHART_40" hidden="1">#REF!</definedName>
    <definedName name="_37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10.118045&amp;VAR:P=1&amp;VAR:DATE=20040504"}</definedName>
    <definedName name="_376__123Graph_XCHART_41" hidden="1">#REF!</definedName>
    <definedName name="_37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10.239316&amp;VAR:P=1&amp;VAR:DATE=20040402"}</definedName>
    <definedName name="_377__123Graph_XCHART_42" hidden="1">#REF!</definedName>
    <definedName name="_37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2004&amp;VAR:PERIOD=CY&amp;VAR:THRESH=-|-|-|-|-|-&amp;VAR:PCT=N&amp;VAR:V=10.266074&amp;VAR:P=1&amp;VAR:DATE=20040304"}</definedName>
    <definedName name="_378__123Graph_XCHART_43" hidden="1">#REF!</definedName>
    <definedName name="_37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11.136659&amp;VAR:P=1&amp;VAR:DATE=20040204"}</definedName>
    <definedName name="_379__123Graph_XCHART_44" hidden="1">#REF!</definedName>
    <definedName name="_37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11.171758&amp;VAR:P=1&amp;VAR:DATE=20040102"}</definedName>
    <definedName name="_38__123Graph_ACHART_133" hidden="1">#REF!</definedName>
    <definedName name="_38__FDSAUDITLINK__" hidden="1">{"fdsup://directions/FAT Viewer?action=UPDATE&amp;creator=factset&amp;DYN_ARGS=TRUE&amp;DOC_NAME=FAT:FQL_AUDITING_CLIENT_TEMPLATE.FAT&amp;display_string=Audit&amp;VAR:KEY=WDOZCJYJMP&amp;VAR:QUERY=RkZfRUJJVERBX09QRVIoQU5OLC0yMEFZLDAsRlkp&amp;WINDOW=FIRST_POPUP&amp;HEIGHT=450&amp;WIDTH=450&amp;STAR","T_MAXIMIZED=FALSE&amp;VAR:CALENDAR=FIVEDAY&amp;VAR:SYMBOL=B1WT5G&amp;VAR:INDEX=1"}</definedName>
    <definedName name="_380__123Graph_XCHART_45" hidden="1">#REF!</definedName>
    <definedName name="_38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10.516115&amp;VAR:P=1&amp;VAR:DATE=20031204"}</definedName>
    <definedName name="_381__123Graph_XCHART_46" hidden="1">#REF!</definedName>
    <definedName name="_38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10.605242&amp;VAR:P=1&amp;VAR:DATE=20031104"}</definedName>
    <definedName name="_382__123Graph_XCHART_47" hidden="1">#REF!</definedName>
    <definedName name="_38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10.450993&amp;VAR:P=1&amp;VAR:DATE=20031003"}</definedName>
    <definedName name="_383__123Graph_XCHART_48" hidden="1">#REF!</definedName>
    <definedName name="_38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10.897944&amp;VAR:P=1&amp;VAR:DATE=20030904"}</definedName>
    <definedName name="_384__123Graph_XCHART_49" hidden="1">#REF!</definedName>
    <definedName name="_38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10.680871&amp;VAR:P=1&amp;VAR:DATE=20030804"}</definedName>
    <definedName name="_385__123Graph_XCHART_5" hidden="1">#REF!</definedName>
    <definedName name="_38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10.104351&amp;VAR:P=1&amp;VAR:DATE=20030704"}</definedName>
    <definedName name="_386__123Graph_XCHART_50" hidden="1">#REF!</definedName>
    <definedName name="_38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9.986412&amp;VAR:P=1&amp;VAR:DATE=20030604"}</definedName>
    <definedName name="_387__123Graph_XCHART_51" hidden="1">#REF!</definedName>
    <definedName name="_38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9.720083&amp;VAR:P=1&amp;VAR:DATE=20030502"}</definedName>
    <definedName name="_388__123Graph_XCHART_52" hidden="1">#REF!</definedName>
    <definedName name="_38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9.587206&amp;VAR:P=1&amp;VAR:DATE=20030404"}</definedName>
    <definedName name="_389__123Graph_XCHART_53" hidden="1">#REF!</definedName>
    <definedName name="_38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2003&amp;VAR:PERIOD=CY&amp;VAR:THRESH=-|-|-|-|-|-&amp;VAR:PCT=N&amp;VAR:V=8.911744&amp;VAR:P=1&amp;VAR:DATE=20030304"}</definedName>
    <definedName name="_39__123Graph_ACHART_134" hidden="1">#REF!</definedName>
    <definedName name="_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2012&amp;VAR:PERIOD=CY&amp;VAR:THRESH=-|-|-|-|-|-&amp;VAR:PCT=N&amp;VAR:V=7.418810&amp;VAR:P=1&amp;VAR:DATE=20110304"}</definedName>
    <definedName name="_390__123Graph_XCHART_54" hidden="1">#REF!</definedName>
    <definedName name="_39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10.245690&amp;VAR:P=1&amp;VAR:DATE=20030204"}</definedName>
    <definedName name="_391__123Graph_XCHART_55" hidden="1">#REF!</definedName>
    <definedName name="_39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11.144935&amp;VAR:P=1&amp;VAR:DATE=20030103"}</definedName>
    <definedName name="_392__123Graph_XCHART_56" hidden="1">#REF!</definedName>
    <definedName name="_39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11.278793&amp;VAR:P=1&amp;VAR:DATE=20021204"}</definedName>
    <definedName name="_393__123Graph_XCHART_57" hidden="1">#REF!</definedName>
    <definedName name="_39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11.156306&amp;VAR:P=1&amp;VAR:DATE=20021104"}</definedName>
    <definedName name="_394__123Graph_XCHART_58" hidden="1">#REF!</definedName>
    <definedName name="_39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10.463242&amp;VAR:P=1&amp;VAR:DATE=20021004"}</definedName>
    <definedName name="_395__123Graph_XCHART_59" hidden="1">#REF!</definedName>
    <definedName name="_39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10.723900&amp;VAR:P=1&amp;VAR:DATE=20020904"}</definedName>
    <definedName name="_396__123Graph_XCHART_6" hidden="1">#REF!</definedName>
    <definedName name="_39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10.645988&amp;VAR:P=1&amp;VAR:DATE=20020802"}</definedName>
    <definedName name="_397__123Graph_XCHART_60" hidden="1">#REF!</definedName>
    <definedName name="_39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11.146130&amp;VAR:P=1&amp;VAR:DATE=20020704"}</definedName>
    <definedName name="_398__123Graph_XCHART_61" hidden="1">#REF!</definedName>
    <definedName name="_39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12.338625&amp;VAR:P=1&amp;VAR:DATE=20020604"}</definedName>
    <definedName name="_399__123Graph_XCHART_62" hidden="1">#REF!</definedName>
    <definedName name="_39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12.473959&amp;VAR:P=1&amp;VAR:DATE=20020503"}</definedName>
    <definedName name="_4___0__123Grap" hidden="1">#REF!</definedName>
    <definedName name="_4__123Graph_ACHART_102" hidden="1">#REF!</definedName>
    <definedName name="_4__123Graph_AChart_1AJ" hidden="1">#REF!</definedName>
    <definedName name="_4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16"}</definedName>
    <definedName name="_4_0__123Grap" hidden="1">#REF!</definedName>
    <definedName name="_40__123Graph_ACHART_135" hidden="1">#REF!</definedName>
    <definedName name="_4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8.073872&amp;VAR:P=1&amp;VAR:DATE=20110204"}</definedName>
    <definedName name="_400__123Graph_XCHART_63" hidden="1">#REF!</definedName>
    <definedName name="_40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12.909481&amp;VAR:P=1&amp;VAR:DATE=20020404"}</definedName>
    <definedName name="_401__123Graph_XCHART_64" hidden="1">#REF!</definedName>
    <definedName name="_40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2002&amp;VAR:PERIOD=CY&amp;VAR:THRESH=-|-|-|-|-|-&amp;VAR:PCT=N&amp;VAR:V=13.162425&amp;VAR:P=1&amp;VAR:DATE=20020304"}</definedName>
    <definedName name="_402__123Graph_XCHART_65" hidden="1">#REF!</definedName>
    <definedName name="_40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14.119377&amp;VAR:P=1&amp;VAR:DATE=20020204"}</definedName>
    <definedName name="_403__123Graph_XCHART_66" hidden="1">#REF!</definedName>
    <definedName name="_40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14.201312&amp;VAR:P=1&amp;VAR:DATE=20020104"}</definedName>
    <definedName name="_404__123Graph_XCHART_68" hidden="1">#REF!</definedName>
    <definedName name="_40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13.753159&amp;VAR:P=1&amp;VAR:DATE=20011204"}</definedName>
    <definedName name="_405__123Graph_XCHART_69" hidden="1">#REF!</definedName>
    <definedName name="_40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13.250052&amp;VAR:P=1&amp;VAR:DATE=20011102"}</definedName>
    <definedName name="_406__123Graph_XCHART_7" hidden="1">#REF!</definedName>
    <definedName name="_40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12.638889&amp;VAR:P=1&amp;VAR:DATE=20011004"}</definedName>
    <definedName name="_407__123Graph_XCHART_70" hidden="1">#REF!</definedName>
    <definedName name="_40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13.257010&amp;VAR:P=1&amp;VAR:DATE=20010904"}</definedName>
    <definedName name="_408__123Graph_XCHART_71" hidden="1">#REF!</definedName>
    <definedName name="_40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13.640675&amp;VAR:P=1&amp;VAR:DATE=20010803"}</definedName>
    <definedName name="_409__123Graph_XCHART_72" hidden="1">#REF!</definedName>
    <definedName name="_4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14.023868&amp;VAR:P=1&amp;VAR:DATE=20010704"}</definedName>
    <definedName name="_41__123Graph_ACHART_136" hidden="1">#REF!</definedName>
    <definedName name="_4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8.204985&amp;VAR:P=1&amp;VAR:DATE=20110104"}</definedName>
    <definedName name="_410__123Graph_XCHART_73" hidden="1">#REF!</definedName>
    <definedName name="_4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14.628335&amp;VAR:P=1&amp;VAR:DATE=20010604"}</definedName>
    <definedName name="_411__123Graph_XCHART_74" hidden="1">#REF!</definedName>
    <definedName name="_4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14.071821&amp;VAR:P=1&amp;VAR:DATE=20010504"}</definedName>
    <definedName name="_412__123Graph_XCHART_75" hidden="1">#REF!</definedName>
    <definedName name="_41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13.106831&amp;VAR:P=1&amp;VAR:DATE=20010404"}</definedName>
    <definedName name="_413__123Graph_XCHART_76" hidden="1">#REF!</definedName>
    <definedName name="_4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2001&amp;VAR:PERIOD=CY&amp;VAR:THRESH=-|-|-|-|-|-&amp;VAR:PCT=N&amp;VAR:V=13.574718&amp;VAR:P=1&amp;VAR:DATE=20010302"}</definedName>
    <definedName name="_414__123Graph_XCHART_77" hidden="1">#REF!</definedName>
    <definedName name="_4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2000&amp;VAR:PERIOD=CY&amp;VAR:THRESH=-|-|-|-|-|-&amp;VAR:PCT=N&amp;VAR:V=14.906890&amp;VAR:P=1&amp;VAR:DATE=20010202"}</definedName>
    <definedName name="_415__123Graph_XCHART_78" hidden="1">#REF!</definedName>
    <definedName name="_4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2000&amp;VAR:PERIOD=CY&amp;VAR:THRESH=-|-|-|-|-|-&amp;VAR:PCT=N&amp;VAR:V=14.711433&amp;VAR:P=1&amp;VAR:DATE=20010104"}</definedName>
    <definedName name="_416__123Graph_XCHART_79" hidden="1">#REF!</definedName>
    <definedName name="_41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131"}</definedName>
    <definedName name="_417__123Graph_XCHART_8" hidden="1">#REF!</definedName>
    <definedName name="_41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130"}</definedName>
    <definedName name="_418__123Graph_XCHART_80" hidden="1">#REF!</definedName>
    <definedName name="_41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129"}</definedName>
    <definedName name="_419__123Graph_XCHART_81" hidden="1">#REF!</definedName>
    <definedName name="_41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128"}</definedName>
    <definedName name="_42__123Graph_ACHART_137" hidden="1">#REF!</definedName>
    <definedName name="_4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7.955615&amp;VAR:P=1&amp;VAR:DATE=20101203"}</definedName>
    <definedName name="_420__123Graph_XCHART_82" hidden="1">#REF!</definedName>
    <definedName name="_42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127"}</definedName>
    <definedName name="_421__123Graph_XCHART_83" hidden="1">#REF!</definedName>
    <definedName name="_42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126"}</definedName>
    <definedName name="_422__123Graph_XCHART_84" hidden="1">#REF!</definedName>
    <definedName name="_42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125"}</definedName>
    <definedName name="_423__123Graph_XCHART_85" hidden="1">#REF!</definedName>
    <definedName name="_42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124"}</definedName>
    <definedName name="_424__123Graph_XCHART_86" hidden="1">#REF!</definedName>
    <definedName name="_42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123"}</definedName>
    <definedName name="_425__123Graph_XCHART_87" hidden="1">#REF!</definedName>
    <definedName name="_42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122"}</definedName>
    <definedName name="_426__123Graph_XCHART_88" hidden="1">#REF!</definedName>
    <definedName name="_42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121"}</definedName>
    <definedName name="_427__123Graph_XCHART_89" hidden="1">#REF!</definedName>
    <definedName name="_42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120"}</definedName>
    <definedName name="_428__123Graph_XCHART_9" hidden="1">#REF!</definedName>
    <definedName name="_42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119"}</definedName>
    <definedName name="_429__123Graph_XCHART_90" hidden="1">#REF!</definedName>
    <definedName name="_42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118"}</definedName>
    <definedName name="_43__123Graph_ACHART_138" hidden="1">#REF!</definedName>
    <definedName name="_4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7.919810&amp;VAR:P=1&amp;VAR:DATE=20101104"}</definedName>
    <definedName name="_430__123Graph_XCHART_91" hidden="1">#REF!</definedName>
    <definedName name="_43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117"}</definedName>
    <definedName name="_431__123Graph_XCHART_92" hidden="1">#REF!</definedName>
    <definedName name="_43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116"}</definedName>
    <definedName name="_432__123Graph_XCHART_93" hidden="1">#REF!</definedName>
    <definedName name="_43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115"}</definedName>
    <definedName name="_433__123Graph_XCHART_94" hidden="1">#REF!</definedName>
    <definedName name="_43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114"}</definedName>
    <definedName name="_434__123Graph_XCHART_95" hidden="1">#REF!</definedName>
    <definedName name="_43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113"}</definedName>
    <definedName name="_435__123Graph_XCHART_96" hidden="1">#REF!</definedName>
    <definedName name="_43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112"}</definedName>
    <definedName name="_436__123Graph_XCHART_98" hidden="1">#REF!</definedName>
    <definedName name="_43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111"}</definedName>
    <definedName name="_437__123Graph_XCHART_99" hidden="1">#REF!</definedName>
    <definedName name="_43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110"}</definedName>
    <definedName name="_43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109"}</definedName>
    <definedName name="_43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108"}</definedName>
    <definedName name="_44__123Graph_ACHART_139" hidden="1">#REF!</definedName>
    <definedName name="_4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7.610007&amp;VAR:P=1&amp;VAR:DATE=20101004"}</definedName>
    <definedName name="_44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107"}</definedName>
    <definedName name="_44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106"}</definedName>
    <definedName name="_44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105"}</definedName>
    <definedName name="_44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104"}</definedName>
    <definedName name="_44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103"}</definedName>
    <definedName name="_44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102"}</definedName>
    <definedName name="_44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101"}</definedName>
    <definedName name="_44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100"}</definedName>
    <definedName name="_44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99"}</definedName>
    <definedName name="_44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98"}</definedName>
    <definedName name="_45__123Graph_ACHART_14" hidden="1">#REF!</definedName>
    <definedName name="_4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7.466538&amp;VAR:P=1&amp;VAR:DATE=20100903"}</definedName>
    <definedName name="_45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97"}</definedName>
    <definedName name="_45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96"}</definedName>
    <definedName name="_45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95"}</definedName>
    <definedName name="_45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94"}</definedName>
    <definedName name="_45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93"}</definedName>
    <definedName name="_45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92"}</definedName>
    <definedName name="_45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91"}</definedName>
    <definedName name="_45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90"}</definedName>
    <definedName name="_45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89"}</definedName>
    <definedName name="_45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88"}</definedName>
    <definedName name="_46__123Graph_ACHART_140" hidden="1">#REF!</definedName>
    <definedName name="_4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7.389095&amp;VAR:P=1&amp;VAR:DATE=20100804"}</definedName>
    <definedName name="_46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87"}</definedName>
    <definedName name="_46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86"}</definedName>
    <definedName name="_46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85"}</definedName>
    <definedName name="_46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84"}</definedName>
    <definedName name="_46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83"}</definedName>
    <definedName name="_46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82"}</definedName>
    <definedName name="_46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81"}</definedName>
    <definedName name="_46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80"}</definedName>
    <definedName name="_46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79"}</definedName>
    <definedName name="_46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78"}</definedName>
    <definedName name="_47__123Graph_ACHART_141" hidden="1">#REF!</definedName>
    <definedName name="_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7.191552&amp;VAR:P=1&amp;VAR:DATE=20100702"}</definedName>
    <definedName name="_47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77"}</definedName>
    <definedName name="_47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76"}</definedName>
    <definedName name="_47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75"}</definedName>
    <definedName name="_47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74"}</definedName>
    <definedName name="_47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73"}</definedName>
    <definedName name="_47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72"}</definedName>
    <definedName name="_47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71"}</definedName>
    <definedName name="_47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70"}</definedName>
    <definedName name="_47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69"}</definedName>
    <definedName name="_47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68"}</definedName>
    <definedName name="_48__123Graph_ACHART_15" hidden="1">#REF!</definedName>
    <definedName name="_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7.470105&amp;VAR:P=1&amp;VAR:DATE=20100604"}</definedName>
    <definedName name="_48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67"}</definedName>
    <definedName name="_48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66"}</definedName>
    <definedName name="_48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65"}</definedName>
    <definedName name="_48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64"}</definedName>
    <definedName name="_48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63"}</definedName>
    <definedName name="_48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62"}</definedName>
    <definedName name="_48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61"}</definedName>
    <definedName name="_48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60"}</definedName>
    <definedName name="_48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59"}</definedName>
    <definedName name="_48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58"}</definedName>
    <definedName name="_49__123Graph_ACHART_16" hidden="1">#REF!</definedName>
    <definedName name="_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7.601822&amp;VAR:P=1&amp;VAR:DATE=20100504"}</definedName>
    <definedName name="_49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57"}</definedName>
    <definedName name="_49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56"}</definedName>
    <definedName name="_49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55"}</definedName>
    <definedName name="_49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54"}</definedName>
    <definedName name="_49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53"}</definedName>
    <definedName name="_49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52"}</definedName>
    <definedName name="_49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51"}</definedName>
    <definedName name="_49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50"}</definedName>
    <definedName name="_49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49"}</definedName>
    <definedName name="_49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48"}</definedName>
    <definedName name="_4Q_2001">"sumquarter"</definedName>
    <definedName name="_5____0__123Grap" hidden="1">#REF!</definedName>
    <definedName name="_5__123Graph_ACHART_103" hidden="1">#REF!</definedName>
    <definedName name="_5__123Graph_AChart_1Q" hidden="1">#REF!</definedName>
    <definedName name="_5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15"}</definedName>
    <definedName name="_5_0__123Grap" hidden="1">#REF!</definedName>
    <definedName name="_50__123Graph_ACHART_17" hidden="1">#REF!</definedName>
    <definedName name="_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8.018450&amp;VAR:P=1&amp;VAR:DATE=20100402"}</definedName>
    <definedName name="_50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47"}</definedName>
    <definedName name="_50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46"}</definedName>
    <definedName name="_50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45"}</definedName>
    <definedName name="_50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44"}</definedName>
    <definedName name="_50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43"}</definedName>
    <definedName name="_50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42"}</definedName>
    <definedName name="_50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41"}</definedName>
    <definedName name="_50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40"}</definedName>
    <definedName name="_50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39"}</definedName>
    <definedName name="_50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38"}</definedName>
    <definedName name="_51__123Graph_ACHART_18" hidden="1">#REF!</definedName>
    <definedName name="_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2011&amp;VAR:PERIOD=CY&amp;VAR:THRESH=-|-|-|-|-|-&amp;VAR:PCT=N&amp;VAR:V=7.923624&amp;VAR:P=1&amp;VAR:DATE=20100304"}</definedName>
    <definedName name="_51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37"}</definedName>
    <definedName name="_51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36"}</definedName>
    <definedName name="_51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35"}</definedName>
    <definedName name="_51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34"}</definedName>
    <definedName name="_51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33"}</definedName>
    <definedName name="_51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32"}</definedName>
    <definedName name="_51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31"}</definedName>
    <definedName name="_51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30"}</definedName>
    <definedName name="_51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29"}</definedName>
    <definedName name="_51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28"}</definedName>
    <definedName name="_52__123Graph_ACHART_19" hidden="1">#REF!</definedName>
    <definedName name="_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9.057320&amp;VAR:P=1&amp;VAR:DATE=20100204"}</definedName>
    <definedName name="_52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27"}</definedName>
    <definedName name="_52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26"}</definedName>
    <definedName name="_52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25"}</definedName>
    <definedName name="_52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24"}</definedName>
    <definedName name="_52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23"}</definedName>
    <definedName name="_52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22"}</definedName>
    <definedName name="_52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21"}</definedName>
    <definedName name="_52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20"}</definedName>
    <definedName name="_52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19"}</definedName>
    <definedName name="_52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18"}</definedName>
    <definedName name="_53__123Graph_ACHART_2" hidden="1">#REF!</definedName>
    <definedName name="_5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9.411398&amp;VAR:P=1&amp;VAR:DATE=20100104"}</definedName>
    <definedName name="_53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17"}</definedName>
    <definedName name="_53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16"}</definedName>
    <definedName name="_53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15"}</definedName>
    <definedName name="_53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14"}</definedName>
    <definedName name="_53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13"}</definedName>
    <definedName name="_53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12"}</definedName>
    <definedName name="_53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11"}</definedName>
    <definedName name="_537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10"}</definedName>
    <definedName name="_538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9"}</definedName>
    <definedName name="_539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8"}</definedName>
    <definedName name="_54__123Graph_ACHART_20" hidden="1">#REF!</definedName>
    <definedName name="_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9.121883&amp;VAR:P=1&amp;VAR:DATE=20091204"}</definedName>
    <definedName name="_540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7"}</definedName>
    <definedName name="_541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6"}</definedName>
    <definedName name="_542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5"}</definedName>
    <definedName name="_543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4"}</definedName>
    <definedName name="_544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3"}</definedName>
    <definedName name="_545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2"}</definedName>
    <definedName name="_546__FDSAUDITLINK__" hidden="1">{"fdsup://directions/FAT Viewer?action=UPDATE&amp;creator=factset&amp;DYN_ARGS=TRUE&amp;DOC_NAME=FAT:FQL_AUDITING_CLIENT_TEMPLATE.FAT&amp;display_string=Audit&amp;VAR:KEY=XYRAFKVORA&amp;VAR:QUERY=RkVfVkFMVUFUSU9OKCdFVl9FQklUJywnTUVBTicsJ0FOTlVBTF9ST0xMJywnKzEnLDQvNC8yMDAwLDAsQU0sJ","ycp&amp;WINDOW=FIRST_POPUP&amp;HEIGHT=450&amp;WIDTH=450&amp;START_MAXIMIZED=FALSE&amp;VAR:CALENDAR=FIVEDAY&amp;VAR:SYMBOL=B1WT5G&amp;VAR:INDEX=1"}</definedName>
    <definedName name="_5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2012&amp;VAR:PERIOD=CY&amp;VAR:THRESH=-|-|-|-|-|-&amp;VAR:PCT=N&amp;VAR:V=9.895143&amp;VAR:P=1&amp;VAR:DATE=20110304"}</definedName>
    <definedName name="_5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11.096519&amp;VAR:P=1&amp;VAR:DATE=20110204"}</definedName>
    <definedName name="_5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10.924733&amp;VAR:P=1&amp;VAR:DATE=20110104"}</definedName>
    <definedName name="_55__123Graph_ACHART_21" hidden="1">#REF!</definedName>
    <definedName name="_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8.839292&amp;VAR:P=1&amp;VAR:DATE=20091104"}</definedName>
    <definedName name="_5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10.587637&amp;VAR:P=1&amp;VAR:DATE=20101203"}</definedName>
    <definedName name="_5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10.837496&amp;VAR:P=1&amp;VAR:DATE=20101104"}</definedName>
    <definedName name="_5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10.152492&amp;VAR:P=1&amp;VAR:DATE=20101004"}</definedName>
    <definedName name="_55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10.041284&amp;VAR:P=1&amp;VAR:DATE=20100903"}</definedName>
    <definedName name="_5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10.150883&amp;VAR:P=1&amp;VAR:DATE=20100804"}</definedName>
    <definedName name="_5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9.139586&amp;VAR:P=1&amp;VAR:DATE=20100702"}</definedName>
    <definedName name="_5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9.298601&amp;VAR:P=1&amp;VAR:DATE=20100604"}</definedName>
    <definedName name="_5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9.869365&amp;VAR:P=1&amp;VAR:DATE=20100504"}</definedName>
    <definedName name="_5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10.739251&amp;VAR:P=1&amp;VAR:DATE=20100402"}</definedName>
    <definedName name="_5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10.246136&amp;VAR:P=1&amp;VAR:DATE=20100304"}</definedName>
    <definedName name="_56__123Graph_ACHART_22" hidden="1">#REF!</definedName>
    <definedName name="_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8.686661&amp;VAR:P=1&amp;VAR:DATE=20091002"}</definedName>
    <definedName name="_56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11.817424&amp;VAR:P=1&amp;VAR:DATE=20100204"}</definedName>
    <definedName name="_5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12.786536&amp;VAR:P=1&amp;VAR:DATE=20100104"}</definedName>
    <definedName name="_56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12.483272&amp;VAR:P=1&amp;VAR:DATE=20091204"}</definedName>
    <definedName name="_56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12.057049&amp;VAR:P=1&amp;VAR:DATE=20091104"}</definedName>
    <definedName name="_56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11.969747&amp;VAR:P=1&amp;VAR:DATE=20091002"}</definedName>
    <definedName name="_56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11.921457&amp;VAR:P=1&amp;VAR:DATE=20090904"}</definedName>
    <definedName name="_56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11.677800&amp;VAR:P=1&amp;VAR:DATE=20090804"}</definedName>
    <definedName name="_56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10.504792&amp;VAR:P=1&amp;VAR:DATE=20090703"}</definedName>
    <definedName name="_56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10.889856&amp;VAR:P=1&amp;VAR:DATE=20090604"}</definedName>
    <definedName name="_56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10.274156&amp;VAR:P=1&amp;VAR:DATE=20090504"}</definedName>
    <definedName name="_57__123Graph_ACHART_23" hidden="1">#REF!</definedName>
    <definedName name="_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8.646404&amp;VAR:P=1&amp;VAR:DATE=20090904"}</definedName>
    <definedName name="_57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9.196234&amp;VAR:P=1&amp;VAR:DATE=20090403"}</definedName>
    <definedName name="_57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7.743590&amp;VAR:P=1&amp;VAR:DATE=20090304"}</definedName>
    <definedName name="_57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9.379250&amp;VAR:P=1&amp;VAR:DATE=20090204"}</definedName>
    <definedName name="_57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9.212361&amp;VAR:P=1&amp;VAR:DATE=20090102"}</definedName>
    <definedName name="_57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8.238426&amp;VAR:P=1&amp;VAR:DATE=20081204"}</definedName>
    <definedName name="_57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8.697837&amp;VAR:P=1&amp;VAR:DATE=20081104"}</definedName>
    <definedName name="_57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8.584243&amp;VAR:P=1&amp;VAR:DATE=20081003"}</definedName>
    <definedName name="_57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9.063484&amp;VAR:P=1&amp;VAR:DATE=20080904"}</definedName>
    <definedName name="_57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9.118032&amp;VAR:P=1&amp;VAR:DATE=20080804"}</definedName>
    <definedName name="_57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9.139980&amp;VAR:P=1&amp;VAR:DATE=20080704"}</definedName>
    <definedName name="_58__123Graph_ACHART_24" hidden="1">#REF!</definedName>
    <definedName name="_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8.617419&amp;VAR:P=1&amp;VAR:DATE=20090804"}</definedName>
    <definedName name="_58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10.199311&amp;VAR:P=1&amp;VAR:DATE=20080604"}</definedName>
    <definedName name="_58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10.570445&amp;VAR:P=1&amp;VAR:DATE=20080502"}</definedName>
    <definedName name="_58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10.205894&amp;VAR:P=1&amp;VAR:DATE=20080404"}</definedName>
    <definedName name="_58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9.737171&amp;VAR:P=1&amp;VAR:DATE=20080304"}</definedName>
    <definedName name="_58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11.146843&amp;VAR:P=1&amp;VAR:DATE=20080204"}</definedName>
    <definedName name="_58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11.776775&amp;VAR:P=1&amp;VAR:DATE=20080104"}</definedName>
    <definedName name="_58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11.977314&amp;VAR:P=1&amp;VAR:DATE=20071204"}</definedName>
    <definedName name="_58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12.320426&amp;VAR:P=1&amp;VAR:DATE=20071102"}</definedName>
    <definedName name="_58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12.405428&amp;VAR:P=1&amp;VAR:DATE=20071004"}</definedName>
    <definedName name="_58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12.126567&amp;VAR:P=1&amp;VAR:DATE=20070904"}</definedName>
    <definedName name="_59__123Graph_ACHART_25" hidden="1">#N/A</definedName>
    <definedName name="_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7.954075&amp;VAR:P=1&amp;VAR:DATE=20090703"}</definedName>
    <definedName name="_59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11.892116&amp;VAR:P=1&amp;VAR:DATE=20070803"}</definedName>
    <definedName name="_59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12.713931&amp;VAR:P=1&amp;VAR:DATE=20070704"}</definedName>
    <definedName name="_59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12.873338&amp;VAR:P=1&amp;VAR:DATE=20070604"}</definedName>
    <definedName name="_59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12.803733&amp;VAR:P=1&amp;VAR:DATE=20070504"}</definedName>
    <definedName name="_59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12.326958&amp;VAR:P=1&amp;VAR:DATE=20070404"}</definedName>
    <definedName name="_59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11.678736&amp;VAR:P=1&amp;VAR:DATE=20070302"}</definedName>
    <definedName name="_59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13.279300&amp;VAR:P=1&amp;VAR:DATE=20070202"}</definedName>
    <definedName name="_59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13.014283&amp;VAR:P=1&amp;VAR:DATE=20070104"}</definedName>
    <definedName name="_59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12.466762&amp;VAR:P=1&amp;VAR:DATE=20061204"}</definedName>
    <definedName name="_59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12.525671&amp;VAR:P=1&amp;VAR:DATE=20061103"}</definedName>
    <definedName name="_6__123Graph_ACHART_104" hidden="1">#REF!</definedName>
    <definedName name="_6__123Graph_BChart_1Q" hidden="1">#REF!</definedName>
    <definedName name="_6__123Graph_BR_M_MARGINS" hidden="1">#REF!</definedName>
    <definedName name="_6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14"}</definedName>
    <definedName name="_6_0__123Grap" hidden="1">#REF!</definedName>
    <definedName name="_6_123Grap" hidden="1">#REF!</definedName>
    <definedName name="_60__123Graph_ACHART_26" hidden="1">#N/A</definedName>
    <definedName name="_6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8.060819&amp;VAR:P=1&amp;VAR:DATE=20090604"}</definedName>
    <definedName name="_60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12.270494&amp;VAR:P=1&amp;VAR:DATE=20061004"}</definedName>
    <definedName name="_60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12.075892&amp;VAR:P=1&amp;VAR:DATE=20060904"}</definedName>
    <definedName name="_60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11.859245&amp;VAR:P=1&amp;VAR:DATE=20060804"}</definedName>
    <definedName name="_60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11.790972&amp;VAR:P=1&amp;VAR:DATE=20060704"}</definedName>
    <definedName name="_60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11.830884&amp;VAR:P=1&amp;VAR:DATE=20060602"}</definedName>
    <definedName name="_60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12.607787&amp;VAR:P=1&amp;VAR:DATE=20060504"}</definedName>
    <definedName name="_60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12.676686&amp;VAR:P=1&amp;VAR:DATE=20060404"}</definedName>
    <definedName name="_60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12.380847&amp;VAR:P=1&amp;VAR:DATE=20060303"}</definedName>
    <definedName name="_60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13.234952&amp;VAR:P=1&amp;VAR:DATE=20060203"}</definedName>
    <definedName name="_6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13.179532&amp;VAR:P=1&amp;VAR:DATE=20060104"}</definedName>
    <definedName name="_61__123Graph_ACHART_27" hidden="1">#N/A</definedName>
    <definedName name="_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7.694014&amp;VAR:P=1&amp;VAR:DATE=20090504"}</definedName>
    <definedName name="_6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12.728715&amp;VAR:P=1&amp;VAR:DATE=20051202"}</definedName>
    <definedName name="_6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12.352826&amp;VAR:P=1&amp;VAR:DATE=20051104"}</definedName>
    <definedName name="_61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12.765413&amp;VAR:P=1&amp;VAR:DATE=20051004"}</definedName>
    <definedName name="_6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12.426418&amp;VAR:P=1&amp;VAR:DATE=20050902"}</definedName>
    <definedName name="_6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12.500069&amp;VAR:P=1&amp;VAR:DATE=20050804"}</definedName>
    <definedName name="_6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12.459826&amp;VAR:P=1&amp;VAR:DATE=20050704"}</definedName>
    <definedName name="_61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12.162210&amp;VAR:P=1&amp;VAR:DATE=20050603"}</definedName>
    <definedName name="_61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11.797241&amp;VAR:P=1&amp;VAR:DATE=20050504"}</definedName>
    <definedName name="_61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11.996736&amp;VAR:P=1&amp;VAR:DATE=20050404"}</definedName>
    <definedName name="_61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12.469430&amp;VAR:P=1&amp;VAR:DATE=20050304"}</definedName>
    <definedName name="_62__123Graph_ACHART_28" hidden="1">#N/A</definedName>
    <definedName name="_6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7.250324&amp;VAR:P=1&amp;VAR:DATE=20090403"}</definedName>
    <definedName name="_62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13.184460&amp;VAR:P=1&amp;VAR:DATE=20050204"}</definedName>
    <definedName name="_62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12.891039&amp;VAR:P=1&amp;VAR:DATE=20050104"}</definedName>
    <definedName name="_62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12.565773&amp;VAR:P=1&amp;VAR:DATE=20041203"}</definedName>
    <definedName name="_62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12.414676&amp;VAR:P=1&amp;VAR:DATE=20041104"}</definedName>
    <definedName name="_62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12.335001&amp;VAR:P=1&amp;VAR:DATE=20041004"}</definedName>
    <definedName name="_62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12.027692&amp;VAR:P=1&amp;VAR:DATE=20040903"}</definedName>
    <definedName name="_62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11.969589&amp;VAR:P=1&amp;VAR:DATE=20040804"}</definedName>
    <definedName name="_62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12.255645&amp;VAR:P=1&amp;VAR:DATE=20040702"}</definedName>
    <definedName name="_62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12.291717&amp;VAR:P=1&amp;VAR:DATE=20040604"}</definedName>
    <definedName name="_62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12.543644&amp;VAR:P=1&amp;VAR:DATE=20040504"}</definedName>
    <definedName name="_63__123Graph_ACHART_29" hidden="1">#REF!</definedName>
    <definedName name="_6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2010&amp;VAR:PERIOD=CY&amp;VAR:THRESH=-|-|-|-|-|-&amp;VAR:PCT=N&amp;VAR:V=6.807476&amp;VAR:P=1&amp;VAR:DATE=20090304"}</definedName>
    <definedName name="_63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12.660413&amp;VAR:P=1&amp;VAR:DATE=20040402"}</definedName>
    <definedName name="_63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12.934297&amp;VAR:P=1&amp;VAR:DATE=20040304"}</definedName>
    <definedName name="_63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13.999266&amp;VAR:P=1&amp;VAR:DATE=20040204"}</definedName>
    <definedName name="_63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14.051468&amp;VAR:P=1&amp;VAR:DATE=20040102"}</definedName>
    <definedName name="_63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13.666419&amp;VAR:P=1&amp;VAR:DATE=20031204"}</definedName>
    <definedName name="_63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13.440965&amp;VAR:P=1&amp;VAR:DATE=20031104"}</definedName>
    <definedName name="_63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13.120268&amp;VAR:P=1&amp;VAR:DATE=20031003"}</definedName>
    <definedName name="_63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13.420739&amp;VAR:P=1&amp;VAR:DATE=20030904"}</definedName>
    <definedName name="_63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12.701169&amp;VAR:P=1&amp;VAR:DATE=20030804"}</definedName>
    <definedName name="_6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12.604489&amp;VAR:P=1&amp;VAR:DATE=20030704"}</definedName>
    <definedName name="_64__123Graph_ACHART_3" hidden="1">#REF!</definedName>
    <definedName name="_6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7.663367&amp;VAR:P=1&amp;VAR:DATE=20090204"}</definedName>
    <definedName name="_64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12.572697&amp;VAR:P=1&amp;VAR:DATE=20030604"}</definedName>
    <definedName name="_64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12.035154&amp;VAR:P=1&amp;VAR:DATE=20030502"}</definedName>
    <definedName name="_64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11.414933&amp;VAR:P=1&amp;VAR:DATE=20030404"}</definedName>
    <definedName name="_64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10.632473&amp;VAR:P=1&amp;VAR:DATE=20030304"}</definedName>
    <definedName name="_64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12.374419&amp;VAR:P=1&amp;VAR:DATE=20030204"}</definedName>
    <definedName name="_64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13.581324&amp;VAR:P=1&amp;VAR:DATE=20030103"}</definedName>
    <definedName name="_64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13.709191&amp;VAR:P=1&amp;VAR:DATE=20021204"}</definedName>
    <definedName name="_6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13.455992&amp;VAR:P=1&amp;VAR:DATE=20021104"}</definedName>
    <definedName name="_6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11.761726&amp;VAR:P=1&amp;VAR:DATE=20021004"}</definedName>
    <definedName name="_6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12.557889&amp;VAR:P=1&amp;VAR:DATE=20020904"}</definedName>
    <definedName name="_65__123Graph_ACHART_30" hidden="1">#N/A</definedName>
    <definedName name="_6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7.371976&amp;VAR:P=1&amp;VAR:DATE=20090102"}</definedName>
    <definedName name="_6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12.455517&amp;VAR:P=1&amp;VAR:DATE=20020802"}</definedName>
    <definedName name="_6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13.666231&amp;VAR:P=1&amp;VAR:DATE=20020704"}</definedName>
    <definedName name="_6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15.201039&amp;VAR:P=1&amp;VAR:DATE=20020604"}</definedName>
    <definedName name="_65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15.894967&amp;VAR:P=1&amp;VAR:DATE=20020503"}</definedName>
    <definedName name="_6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16.228712&amp;VAR:P=1&amp;VAR:DATE=20020404"}</definedName>
    <definedName name="_6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16.305042&amp;VAR:P=1&amp;VAR:DATE=20020304"}</definedName>
    <definedName name="_6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18.381744&amp;VAR:P=1&amp;VAR:DATE=20020204"}</definedName>
    <definedName name="_6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18.971189&amp;VAR:P=1&amp;VAR:DATE=20020104"}</definedName>
    <definedName name="_6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18.128256&amp;VAR:P=1&amp;VAR:DATE=20011204"}</definedName>
    <definedName name="_6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16.787072&amp;VAR:P=1&amp;VAR:DATE=20011102"}</definedName>
    <definedName name="_66__123Graph_ACHART_31" hidden="1">#REF!</definedName>
    <definedName name="_6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7.014528&amp;VAR:P=1&amp;VAR:DATE=20081204"}</definedName>
    <definedName name="_66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15.689626&amp;VAR:P=1&amp;VAR:DATE=20011004"}</definedName>
    <definedName name="_6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16.705345&amp;VAR:P=1&amp;VAR:DATE=20010904"}</definedName>
    <definedName name="_66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17.328215&amp;VAR:P=1&amp;VAR:DATE=20010803"}</definedName>
    <definedName name="_66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17.522076&amp;VAR:P=1&amp;VAR:DATE=20010704"}</definedName>
    <definedName name="_66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17.871014&amp;VAR:P=1&amp;VAR:DATE=20010604"}</definedName>
    <definedName name="_66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17.755106&amp;VAR:P=1&amp;VAR:DATE=20010504"}</definedName>
    <definedName name="_66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16.335236&amp;VAR:P=1&amp;VAR:DATE=20010404"}</definedName>
    <definedName name="_66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17.175719&amp;VAR:P=1&amp;VAR:DATE=20010302"}</definedName>
    <definedName name="_66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20.501485&amp;VAR:P=1&amp;VAR:DATE=20010202"}</definedName>
    <definedName name="_66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20.381256&amp;VAR:P=1&amp;VAR:DATE=20010104"}</definedName>
    <definedName name="_67__123Graph_ACHART_32" hidden="1">#REF!</definedName>
    <definedName name="_6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7.169316&amp;VAR:P=1&amp;VAR:DATE=20081104"}</definedName>
    <definedName name="_67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20.195084&amp;VAR:P=1&amp;VAR:DATE=20001204"}</definedName>
    <definedName name="_67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20.955277&amp;VAR:P=1&amp;VAR:DATE=20001103"}</definedName>
    <definedName name="_67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20.446547&amp;VAR:P=1&amp;VAR:DATE=20001004"}</definedName>
    <definedName name="_67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21.691117&amp;VAR:P=1&amp;VAR:DATE=20000904"}</definedName>
    <definedName name="_67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20.794643&amp;VAR:P=1&amp;VAR:DATE=20000804"}</definedName>
    <definedName name="_67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21.182982&amp;VAR:P=1&amp;VAR:DATE=20000704"}</definedName>
    <definedName name="_67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21.804629&amp;VAR:P=1&amp;VAR:DATE=20000602"}</definedName>
    <definedName name="_67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21.077490&amp;VAR:P=1&amp;VAR:DATE=20000504"}</definedName>
    <definedName name="_67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131"}</definedName>
    <definedName name="_67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130"}</definedName>
    <definedName name="_68__123Graph_ACHART_33"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129"}</definedName>
    <definedName name="_68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128"}</definedName>
    <definedName name="_68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127"}</definedName>
    <definedName name="_68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126"}</definedName>
    <definedName name="_68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125"}</definedName>
    <definedName name="_68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124"}</definedName>
    <definedName name="_68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123"}</definedName>
    <definedName name="_68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122"}</definedName>
    <definedName name="_68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121"}</definedName>
    <definedName name="_68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120"}</definedName>
    <definedName name="_69__123Graph_ACHART_34" hidden="1">#REF!</definedName>
    <definedName name="_6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7.157358&amp;VAR:P=1&amp;VAR:DATE=20080904"}</definedName>
    <definedName name="_69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119"}</definedName>
    <definedName name="_69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118"}</definedName>
    <definedName name="_69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117"}</definedName>
    <definedName name="_69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116"}</definedName>
    <definedName name="_69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115"}</definedName>
    <definedName name="_69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114"}</definedName>
    <definedName name="_69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113"}</definedName>
    <definedName name="_69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112"}</definedName>
    <definedName name="_69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111"}</definedName>
    <definedName name="_69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110"}</definedName>
    <definedName name="_7__123Graph_ACHART_105" hidden="1">#REF!</definedName>
    <definedName name="_7__123Graph_BR_M_VOLUMES" hidden="1">#REF!</definedName>
    <definedName name="_7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13"}</definedName>
    <definedName name="_7_123Grap" hidden="1">#REF!</definedName>
    <definedName name="_70__123Graph_ACHART_35" hidden="1">#REF!</definedName>
    <definedName name="_7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6.972192&amp;VAR:P=1&amp;VAR:DATE=20080804"}</definedName>
    <definedName name="_70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109"}</definedName>
    <definedName name="_70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108"}</definedName>
    <definedName name="_70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107"}</definedName>
    <definedName name="_70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106"}</definedName>
    <definedName name="_70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105"}</definedName>
    <definedName name="_70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104"}</definedName>
    <definedName name="_70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103"}</definedName>
    <definedName name="_70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102"}</definedName>
    <definedName name="_70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101"}</definedName>
    <definedName name="_70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100"}</definedName>
    <definedName name="_71__123Graph_ACHART_36" hidden="1">#REF!</definedName>
    <definedName name="_7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7.027916&amp;VAR:P=1&amp;VAR:DATE=20080704"}</definedName>
    <definedName name="_71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99"}</definedName>
    <definedName name="_71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98"}</definedName>
    <definedName name="_71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97"}</definedName>
    <definedName name="_71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96"}</definedName>
    <definedName name="_71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95"}</definedName>
    <definedName name="_71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94"}</definedName>
    <definedName name="_71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93"}</definedName>
    <definedName name="_71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92"}</definedName>
    <definedName name="_71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91"}</definedName>
    <definedName name="_71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90"}</definedName>
    <definedName name="_72__123Graph_ACHART_37" hidden="1">#REF!</definedName>
    <definedName name="_7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7.829289&amp;VAR:P=1&amp;VAR:DATE=20080604"}</definedName>
    <definedName name="_72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89"}</definedName>
    <definedName name="_72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88"}</definedName>
    <definedName name="_72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87"}</definedName>
    <definedName name="_72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86"}</definedName>
    <definedName name="_72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85"}</definedName>
    <definedName name="_72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84"}</definedName>
    <definedName name="_72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83"}</definedName>
    <definedName name="_72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82"}</definedName>
    <definedName name="_72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81"}</definedName>
    <definedName name="_72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80"}</definedName>
    <definedName name="_73__123Graph_ACHART_38" hidden="1">#REF!</definedName>
    <definedName name="_7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7.880233&amp;VAR:P=1&amp;VAR:DATE=20080502"}</definedName>
    <definedName name="_73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79"}</definedName>
    <definedName name="_73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78"}</definedName>
    <definedName name="_73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77"}</definedName>
    <definedName name="_73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76"}</definedName>
    <definedName name="_73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75"}</definedName>
    <definedName name="_73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74"}</definedName>
    <definedName name="_73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73"}</definedName>
    <definedName name="_73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72"}</definedName>
    <definedName name="_73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71"}</definedName>
    <definedName name="_73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70"}</definedName>
    <definedName name="_74__123Graph_ACHART_39" hidden="1">#REF!</definedName>
    <definedName name="_7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7.748861&amp;VAR:P=1&amp;VAR:DATE=20080404"}</definedName>
    <definedName name="_74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69"}</definedName>
    <definedName name="_74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68"}</definedName>
    <definedName name="_74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67"}</definedName>
    <definedName name="_74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66"}</definedName>
    <definedName name="_74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65"}</definedName>
    <definedName name="_74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64"}</definedName>
    <definedName name="_74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63"}</definedName>
    <definedName name="_74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62"}</definedName>
    <definedName name="_74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61"}</definedName>
    <definedName name="_74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60"}</definedName>
    <definedName name="_75__123Graph_ACHART_4" hidden="1">#REF!</definedName>
    <definedName name="_7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2009&amp;VAR:PERIOD=CY&amp;VAR:THRESH=-|-|-|-|-|-&amp;VAR:PCT=N&amp;VAR:V=7.727359&amp;VAR:P=1&amp;VAR:DATE=20080304"}</definedName>
    <definedName name="_75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59"}</definedName>
    <definedName name="_75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58"}</definedName>
    <definedName name="_75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57"}</definedName>
    <definedName name="_75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56"}</definedName>
    <definedName name="_75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55"}</definedName>
    <definedName name="_75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54"}</definedName>
    <definedName name="_75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53"}</definedName>
    <definedName name="_75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52"}</definedName>
    <definedName name="_75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51"}</definedName>
    <definedName name="_75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50"}</definedName>
    <definedName name="_76__123Graph_ACHART_40" hidden="1">#REF!</definedName>
    <definedName name="_7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8.462176&amp;VAR:P=1&amp;VAR:DATE=20080204"}</definedName>
    <definedName name="_76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49"}</definedName>
    <definedName name="_76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48"}</definedName>
    <definedName name="_76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47"}</definedName>
    <definedName name="_76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46"}</definedName>
    <definedName name="_76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45"}</definedName>
    <definedName name="_76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44"}</definedName>
    <definedName name="_76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43"}</definedName>
    <definedName name="_76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42"}</definedName>
    <definedName name="_76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41"}</definedName>
    <definedName name="_76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40"}</definedName>
    <definedName name="_77__123Graph_ACHART_41" hidden="1">#REF!</definedName>
    <definedName name="_7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8.898181&amp;VAR:P=1&amp;VAR:DATE=20080104"}</definedName>
    <definedName name="_77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39"}</definedName>
    <definedName name="_77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38"}</definedName>
    <definedName name="_77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37"}</definedName>
    <definedName name="_77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36"}</definedName>
    <definedName name="_77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35"}</definedName>
    <definedName name="_77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34"}</definedName>
    <definedName name="_77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33"}</definedName>
    <definedName name="_77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32"}</definedName>
    <definedName name="_77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31"}</definedName>
    <definedName name="_77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30"}</definedName>
    <definedName name="_78__123Graph_ACHART_42" hidden="1">#REF!</definedName>
    <definedName name="_7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9.033596&amp;VAR:P=1&amp;VAR:DATE=20071204"}</definedName>
    <definedName name="_78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29"}</definedName>
    <definedName name="_78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28"}</definedName>
    <definedName name="_78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27"}</definedName>
    <definedName name="_78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26"}</definedName>
    <definedName name="_78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25"}</definedName>
    <definedName name="_78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24"}</definedName>
    <definedName name="_78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23"}</definedName>
    <definedName name="_78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22"}</definedName>
    <definedName name="_78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21"}</definedName>
    <definedName name="_78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20"}</definedName>
    <definedName name="_79__123Graph_ACHART_43" hidden="1">#REF!</definedName>
    <definedName name="_7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9.113398&amp;VAR:P=1&amp;VAR:DATE=20071102"}</definedName>
    <definedName name="_79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19"}</definedName>
    <definedName name="_79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18"}</definedName>
    <definedName name="_79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17"}</definedName>
    <definedName name="_79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16"}</definedName>
    <definedName name="_79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15"}</definedName>
    <definedName name="_79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14"}</definedName>
    <definedName name="_79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13"}</definedName>
    <definedName name="_79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12"}</definedName>
    <definedName name="_79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11"}</definedName>
    <definedName name="_799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10"}</definedName>
    <definedName name="_8__123Graph_ACHART_106" hidden="1">#REF!</definedName>
    <definedName name="_8__123Graph_XR_M_MARGINS" hidden="1">#REF!</definedName>
    <definedName name="_8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12"}</definedName>
    <definedName name="_8_0__123Grap" hidden="1">#REF!</definedName>
    <definedName name="_80__123Graph_ACHART_44" hidden="1">#REF!</definedName>
    <definedName name="_8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9.111143&amp;VAR:P=1&amp;VAR:DATE=20071004"}</definedName>
    <definedName name="_800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9"}</definedName>
    <definedName name="_801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8"}</definedName>
    <definedName name="_802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7"}</definedName>
    <definedName name="_803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6"}</definedName>
    <definedName name="_804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5"}</definedName>
    <definedName name="_805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4"}</definedName>
    <definedName name="_806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3"}</definedName>
    <definedName name="_807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2"}</definedName>
    <definedName name="_808__FDSAUDITLINK__" hidden="1">{"fdsup://directions/FAT Viewer?action=UPDATE&amp;creator=factset&amp;DYN_ARGS=TRUE&amp;DOC_NAME=FAT:FQL_AUDITING_CLIENT_TEMPLATE.FAT&amp;display_string=Audit&amp;VAR:KEY=XYHEHURCFE&amp;VAR:QUERY=RkVfVkFMVUFUSU9OKCdQRScsJ01FQU4nLCdBTk5VQUxfUk9MTCcsJysyJyw0LzQvMjAwMCwwLEFNLCcnKQ==&amp;","WINDOW=FIRST_POPUP&amp;HEIGHT=450&amp;WIDTH=450&amp;START_MAXIMIZED=FALSE&amp;VAR:CALENDAR=FIVEDAY&amp;VAR:SYMBOL=B1WT5G&amp;VAR:INDEX=1"}</definedName>
    <definedName name="_8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2011&amp;VAR:PERIOD=CY&amp;VAR:THRESH=-|-|-|-|-|-&amp;VAR:PCT=N&amp;VAR:V=11.100964&amp;VAR:P=1&amp;VAR:DATE=20110304"}</definedName>
    <definedName name="_81__123Graph_ACHART_45" hidden="1">#REF!</definedName>
    <definedName name="_8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9.066154&amp;VAR:P=1&amp;VAR:DATE=20070904"}</definedName>
    <definedName name="_8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12.830006&amp;VAR:P=1&amp;VAR:DATE=20110204"}</definedName>
    <definedName name="_8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12.442472&amp;VAR:P=1&amp;VAR:DATE=20110104"}</definedName>
    <definedName name="_81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12.093541&amp;VAR:P=1&amp;VAR:DATE=20101203"}</definedName>
    <definedName name="_8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12.407575&amp;VAR:P=1&amp;VAR:DATE=20101104"}</definedName>
    <definedName name="_8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11.726605&amp;VAR:P=1&amp;VAR:DATE=20101004"}</definedName>
    <definedName name="_8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11.620177&amp;VAR:P=1&amp;VAR:DATE=20100903"}</definedName>
    <definedName name="_81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11.830117&amp;VAR:P=1&amp;VAR:DATE=20100804"}</definedName>
    <definedName name="_81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10.799397&amp;VAR:P=1&amp;VAR:DATE=20100702"}</definedName>
    <definedName name="_81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10.982450&amp;VAR:P=1&amp;VAR:DATE=20100604"}</definedName>
    <definedName name="_81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11.760273&amp;VAR:P=1&amp;VAR:DATE=20100504"}</definedName>
    <definedName name="_82__123Graph_ACHART_46" hidden="1">#REF!</definedName>
    <definedName name="_8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8.815793&amp;VAR:P=1&amp;VAR:DATE=20070803"}</definedName>
    <definedName name="_82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12.932532&amp;VAR:P=1&amp;VAR:DATE=20100402"}</definedName>
    <definedName name="_82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2010&amp;VAR:PERIOD=CY&amp;VAR:THRESH=-|-|-|-|-|-&amp;VAR:PCT=N&amp;VAR:V=12.358225&amp;VAR:P=1&amp;VAR:DATE=20100304"}</definedName>
    <definedName name="_82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15.100419&amp;VAR:P=1&amp;VAR:DATE=20100204"}</definedName>
    <definedName name="_82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16.121401&amp;VAR:P=1&amp;VAR:DATE=20100104"}</definedName>
    <definedName name="_82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15.719435&amp;VAR:P=1&amp;VAR:DATE=20091204"}</definedName>
    <definedName name="_82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15.058945&amp;VAR:P=1&amp;VAR:DATE=20091104"}</definedName>
    <definedName name="_82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14.996388&amp;VAR:P=1&amp;VAR:DATE=20091002"}</definedName>
    <definedName name="_82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14.848846&amp;VAR:P=1&amp;VAR:DATE=20090904"}</definedName>
    <definedName name="_82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14.408259&amp;VAR:P=1&amp;VAR:DATE=20090804"}</definedName>
    <definedName name="_82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12.751401&amp;VAR:P=1&amp;VAR:DATE=20090703"}</definedName>
    <definedName name="_83__123Graph_ACHART_47" hidden="1">#REF!</definedName>
    <definedName name="_8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9.308924&amp;VAR:P=1&amp;VAR:DATE=20070704"}</definedName>
    <definedName name="_83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13.015547&amp;VAR:P=1&amp;VAR:DATE=20090604"}</definedName>
    <definedName name="_83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12.132692&amp;VAR:P=1&amp;VAR:DATE=20090504"}</definedName>
    <definedName name="_83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10.663227&amp;VAR:P=1&amp;VAR:DATE=20090403"}</definedName>
    <definedName name="_83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2009&amp;VAR:PERIOD=CY&amp;VAR:THRESH=-|-|-|-|-|-&amp;VAR:PCT=N&amp;VAR:V=8.873904&amp;VAR:P=1&amp;VAR:DATE=20090304"}</definedName>
    <definedName name="_83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9.052010&amp;VAR:P=1&amp;VAR:DATE=20090204"}</definedName>
    <definedName name="_83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9.236184&amp;VAR:P=1&amp;VAR:DATE=20090102"}</definedName>
    <definedName name="_83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8.379288&amp;VAR:P=1&amp;VAR:DATE=20081204"}</definedName>
    <definedName name="_83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9.240557&amp;VAR:P=1&amp;VAR:DATE=20081104"}</definedName>
    <definedName name="_83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9.710564&amp;VAR:P=1&amp;VAR:DATE=20081003"}</definedName>
    <definedName name="_8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10.311607&amp;VAR:P=1&amp;VAR:DATE=20080904"}</definedName>
    <definedName name="_84__123Graph_ACHART_48" hidden="1">#REF!</definedName>
    <definedName name="_8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9.404446&amp;VAR:P=1&amp;VAR:DATE=20070604"}</definedName>
    <definedName name="_84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10.329168&amp;VAR:P=1&amp;VAR:DATE=20080804"}</definedName>
    <definedName name="_84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10.377066&amp;VAR:P=1&amp;VAR:DATE=20080704"}</definedName>
    <definedName name="_84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11.527817&amp;VAR:P=1&amp;VAR:DATE=20080604"}</definedName>
    <definedName name="_84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11.772855&amp;VAR:P=1&amp;VAR:DATE=20080502"}</definedName>
    <definedName name="_84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11.367705&amp;VAR:P=1&amp;VAR:DATE=20080404"}</definedName>
    <definedName name="_84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2008&amp;VAR:PERIOD=CY&amp;VAR:THRESH=-|-|-|-|-|-&amp;VAR:PCT=N&amp;VAR:V=10.707911&amp;VAR:P=1&amp;VAR:DATE=20080304"}</definedName>
    <definedName name="_84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12.362151&amp;VAR:P=1&amp;VAR:DATE=20080204"}</definedName>
    <definedName name="_84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12.966725&amp;VAR:P=1&amp;VAR:DATE=20080104"}</definedName>
    <definedName name="_84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13.090784&amp;VAR:P=1&amp;VAR:DATE=20071204"}</definedName>
    <definedName name="_84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13.466001&amp;VAR:P=1&amp;VAR:DATE=20071102"}</definedName>
    <definedName name="_85__123Graph_ACHART_49" hidden="1">#REF!</definedName>
    <definedName name="_8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9.257578&amp;VAR:P=1&amp;VAR:DATE=20070504"}</definedName>
    <definedName name="_85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13.529241&amp;VAR:P=1&amp;VAR:DATE=20071004"}</definedName>
    <definedName name="_85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13.250343&amp;VAR:P=1&amp;VAR:DATE=20070904"}</definedName>
    <definedName name="_85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12.989564&amp;VAR:P=1&amp;VAR:DATE=20070803"}</definedName>
    <definedName name="_85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13.912441&amp;VAR:P=1&amp;VAR:DATE=20070704"}</definedName>
    <definedName name="_85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14.087812&amp;VAR:P=1&amp;VAR:DATE=20070604"}</definedName>
    <definedName name="_85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13.992429&amp;VAR:P=1&amp;VAR:DATE=20070504"}</definedName>
    <definedName name="_85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13.427386&amp;VAR:P=1&amp;VAR:DATE=20070404"}</definedName>
    <definedName name="_85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2007&amp;VAR:PERIOD=CY&amp;VAR:THRESH=-|-|-|-|-|-&amp;VAR:PCT=N&amp;VAR:V=12.761711&amp;VAR:P=1&amp;VAR:DATE=20070302"}</definedName>
    <definedName name="_85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14.322118&amp;VAR:P=1&amp;VAR:DATE=20070202"}</definedName>
    <definedName name="_85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14.069424&amp;VAR:P=1&amp;VAR:DATE=20070104"}</definedName>
    <definedName name="_86__123Graph_ACHART_5" hidden="1">#REF!</definedName>
    <definedName name="_8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9.070885&amp;VAR:P=1&amp;VAR:DATE=20070404"}</definedName>
    <definedName name="_86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13.483618&amp;VAR:P=1&amp;VAR:DATE=20061204"}</definedName>
    <definedName name="_86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13.516328&amp;VAR:P=1&amp;VAR:DATE=20061103"}</definedName>
    <definedName name="_86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13.297058&amp;VAR:P=1&amp;VAR:DATE=20061004"}</definedName>
    <definedName name="_86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13.086457&amp;VAR:P=1&amp;VAR:DATE=20060904"}</definedName>
    <definedName name="_86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12.887936&amp;VAR:P=1&amp;VAR:DATE=20060804"}</definedName>
    <definedName name="_86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12.792187&amp;VAR:P=1&amp;VAR:DATE=20060704"}</definedName>
    <definedName name="_86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12.867382&amp;VAR:P=1&amp;VAR:DATE=20060602"}</definedName>
    <definedName name="_86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13.694675&amp;VAR:P=1&amp;VAR:DATE=20060504"}</definedName>
    <definedName name="_86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13.739840&amp;VAR:P=1&amp;VAR:DATE=20060404"}</definedName>
    <definedName name="_86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2006&amp;VAR:PERIOD=CY&amp;VAR:THRESH=-|-|-|-|-|-&amp;VAR:PCT=N&amp;VAR:V=13.383673&amp;VAR:P=1&amp;VAR:DATE=20060303"}</definedName>
    <definedName name="_87__123Graph_ACHART_50" hidden="1">#REF!</definedName>
    <definedName name="_8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2008&amp;VAR:PERIOD=CY&amp;VAR:THRESH=-|-|-|-|-|-&amp;VAR:PCT=N&amp;VAR:V=8.670735&amp;VAR:P=1&amp;VAR:DATE=20070302"}</definedName>
    <definedName name="_87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14.462086&amp;VAR:P=1&amp;VAR:DATE=20060203"}</definedName>
    <definedName name="_87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14.303800&amp;VAR:P=1&amp;VAR:DATE=20060104"}</definedName>
    <definedName name="_87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13.810719&amp;VAR:P=1&amp;VAR:DATE=20051202"}</definedName>
    <definedName name="_87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13.453015&amp;VAR:P=1&amp;VAR:DATE=20051104"}</definedName>
    <definedName name="_87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13.884977&amp;VAR:P=1&amp;VAR:DATE=20051004"}</definedName>
    <definedName name="_87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13.473622&amp;VAR:P=1&amp;VAR:DATE=20050902"}</definedName>
    <definedName name="_87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13.555515&amp;VAR:P=1&amp;VAR:DATE=20050804"}</definedName>
    <definedName name="_87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13.442995&amp;VAR:P=1&amp;VAR:DATE=20050704"}</definedName>
    <definedName name="_87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13.142518&amp;VAR:P=1&amp;VAR:DATE=20050603"}</definedName>
    <definedName name="_87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12.789601&amp;VAR:P=1&amp;VAR:DATE=20050504"}</definedName>
    <definedName name="_88__123Graph_ACHART_51" hidden="1">#REF!</definedName>
    <definedName name="_8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9.445741&amp;VAR:P=1&amp;VAR:DATE=20070202"}</definedName>
    <definedName name="_88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13.053183&amp;VAR:P=1&amp;VAR:DATE=20050404"}</definedName>
    <definedName name="_88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2005&amp;VAR:PERIOD=CY&amp;VAR:THRESH=-|-|-|-|-|-&amp;VAR:PCT=N&amp;VAR:V=13.497918&amp;VAR:P=1&amp;VAR:DATE=20050304"}</definedName>
    <definedName name="_88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14.281577&amp;VAR:P=1&amp;VAR:DATE=20050204"}</definedName>
    <definedName name="_88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14.046870&amp;VAR:P=1&amp;VAR:DATE=20050104"}</definedName>
    <definedName name="_88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13.724027&amp;VAR:P=1&amp;VAR:DATE=20041203"}</definedName>
    <definedName name="_88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13.522279&amp;VAR:P=1&amp;VAR:DATE=20041104"}</definedName>
    <definedName name="_88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13.517781&amp;VAR:P=1&amp;VAR:DATE=20041004"}</definedName>
    <definedName name="_88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13.212810&amp;VAR:P=1&amp;VAR:DATE=20040903"}</definedName>
    <definedName name="_88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13.161515&amp;VAR:P=1&amp;VAR:DATE=20040804"}</definedName>
    <definedName name="_88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13.515218&amp;VAR:P=1&amp;VAR:DATE=20040702"}</definedName>
    <definedName name="_89__123Graph_ACHART_52" hidden="1">#REF!</definedName>
    <definedName name="_8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9.180761&amp;VAR:P=1&amp;VAR:DATE=20070104"}</definedName>
    <definedName name="_89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13.595188&amp;VAR:P=1&amp;VAR:DATE=20040604"}</definedName>
    <definedName name="_89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13.973368&amp;VAR:P=1&amp;VAR:DATE=20040504"}</definedName>
    <definedName name="_89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14.145623&amp;VAR:P=1&amp;VAR:DATE=20040402"}</definedName>
    <definedName name="_89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2004&amp;VAR:PERIOD=CY&amp;VAR:THRESH=-|-|-|-|-|-&amp;VAR:PCT=N&amp;VAR:V=14.458686&amp;VAR:P=1&amp;VAR:DATE=20040304"}</definedName>
    <definedName name="_89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16.108001&amp;VAR:P=1&amp;VAR:DATE=20040204"}</definedName>
    <definedName name="_89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16.092812&amp;VAR:P=1&amp;VAR:DATE=20040102"}</definedName>
    <definedName name="_89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15.549254&amp;VAR:P=1&amp;VAR:DATE=20031204"}</definedName>
    <definedName name="_89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15.251063&amp;VAR:P=1&amp;VAR:DATE=20031104"}</definedName>
    <definedName name="_89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14.857799&amp;VAR:P=1&amp;VAR:DATE=20031003"}</definedName>
    <definedName name="_89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15.130796&amp;VAR:P=1&amp;VAR:DATE=20030904"}</definedName>
    <definedName name="_9___0__123Grap" hidden="1">#REF!</definedName>
    <definedName name="_9__123Graph_ACHART_107" hidden="1">#REF!</definedName>
    <definedName name="_9__123Graph_XR_M_VOLUMES" hidden="1">#REF!</definedName>
    <definedName name="_9__FDSAUDITLINK__" hidden="1">{"fdsup://directions/FAT Viewer?action=UPDATE&amp;creator=factset&amp;DYN_ARGS=TRUE&amp;DOC_NAME=FAT:FQL_AUDITING_CLIENT_TEMPLATE.FAT&amp;display_string=Audit&amp;VAR:KEY=EBSBWBINCN&amp;VAR:QUERY=RkZfTkVUX0RFQlQoQU5OLC0yMEFZLDAsRlkp&amp;WINDOW=FIRST_POPUP&amp;HEIGHT=450&amp;WIDTH=450&amp;START_MA","XIMIZED=FALSE&amp;VAR:CALENDAR=FIVEDAY&amp;VAR:SYMBOL=B1WT5G&amp;VAR:INDEX=11"}</definedName>
    <definedName name="_9_123Grap" hidden="1">#REF!</definedName>
    <definedName name="_90__123Graph_ACHART_53" hidden="1">#REF!</definedName>
    <definedName name="_9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9.097627&amp;VAR:P=1&amp;VAR:DATE=20061204"}</definedName>
    <definedName name="_90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14.486372&amp;VAR:P=1&amp;VAR:DATE=20030804"}</definedName>
    <definedName name="_90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14.380091&amp;VAR:P=1&amp;VAR:DATE=20030704"}</definedName>
    <definedName name="_90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14.348355&amp;VAR:P=1&amp;VAR:DATE=20030604"}</definedName>
    <definedName name="_90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13.816638&amp;VAR:P=1&amp;VAR:DATE=20030502"}</definedName>
    <definedName name="_90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13.071683&amp;VAR:P=1&amp;VAR:DATE=20030404"}</definedName>
    <definedName name="_90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2003&amp;VAR:PERIOD=CY&amp;VAR:THRESH=-|-|-|-|-|-&amp;VAR:PCT=N&amp;VAR:V=12.160570&amp;VAR:P=1&amp;VAR:DATE=20030304"}</definedName>
    <definedName name="_90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15.441199&amp;VAR:P=1&amp;VAR:DATE=20030204"}</definedName>
    <definedName name="_90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16.886511&amp;VAR:P=1&amp;VAR:DATE=20030103"}</definedName>
    <definedName name="_90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16.990477&amp;VAR:P=1&amp;VAR:DATE=20021204"}</definedName>
    <definedName name="_90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16.575284&amp;VAR:P=1&amp;VAR:DATE=20021104"}</definedName>
    <definedName name="_91__123Graph_ACHART_54" hidden="1">#REF!</definedName>
    <definedName name="_9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9.092917&amp;VAR:P=1&amp;VAR:DATE=20061103"}</definedName>
    <definedName name="_91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14.342630&amp;VAR:P=1&amp;VAR:DATE=20021004"}</definedName>
    <definedName name="_91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15.122536&amp;VAR:P=1&amp;VAR:DATE=20020904"}</definedName>
    <definedName name="_91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14.879663&amp;VAR:P=1&amp;VAR:DATE=20020802"}</definedName>
    <definedName name="_91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16.303508&amp;VAR:P=1&amp;VAR:DATE=20020704"}</definedName>
    <definedName name="_91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18.110580&amp;VAR:P=1&amp;VAR:DATE=20020604"}</definedName>
    <definedName name="_91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18.955535&amp;VAR:P=1&amp;VAR:DATE=20020503"}</definedName>
    <definedName name="_91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19.351850&amp;VAR:P=1&amp;VAR:DATE=20020404"}</definedName>
    <definedName name="_91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2002&amp;VAR:PERIOD=CY&amp;VAR:THRESH=-|-|-|-|-|-&amp;VAR:PCT=N&amp;VAR:V=19.223943&amp;VAR:P=1&amp;VAR:DATE=20020304"}</definedName>
    <definedName name="_91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21.044157&amp;VAR:P=1&amp;VAR:DATE=20020204"}</definedName>
    <definedName name="_91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21.705590&amp;VAR:P=1&amp;VAR:DATE=20020104"}</definedName>
    <definedName name="_92__123Graph_ACHART_55" hidden="1">#REF!</definedName>
    <definedName name="_9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8.813631&amp;VAR:P=1&amp;VAR:DATE=20061004"}</definedName>
    <definedName name="_92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20.653079&amp;VAR:P=1&amp;VAR:DATE=20011204"}</definedName>
    <definedName name="_92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19.245829&amp;VAR:P=1&amp;VAR:DATE=20011102"}</definedName>
    <definedName name="_92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18.007519&amp;VAR:P=1&amp;VAR:DATE=20011004"}</definedName>
    <definedName name="_92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19.274322&amp;VAR:P=1&amp;VAR:DATE=20010904"}</definedName>
    <definedName name="_92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20.009793&amp;VAR:P=1&amp;VAR:DATE=20010803"}</definedName>
    <definedName name="_92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20.113237&amp;VAR:P=1&amp;VAR:DATE=20010704"}</definedName>
    <definedName name="_92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20.424732&amp;VAR:P=1&amp;VAR:DATE=20010604"}</definedName>
    <definedName name="_92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20.201819&amp;VAR:P=1&amp;VAR:DATE=20010504"}</definedName>
    <definedName name="_92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18.522772&amp;VAR:P=1&amp;VAR:DATE=20010404"}</definedName>
    <definedName name="_92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2001&amp;VAR:PERIOD=CY&amp;VAR:THRESH=-|-|-|-|-|-&amp;VAR:PCT=N&amp;VAR:V=19.404038&amp;VAR:P=1&amp;VAR:DATE=20010302"}</definedName>
    <definedName name="_93__123Graph_ACHART_56" hidden="1">#REF!</definedName>
    <definedName name="_9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8.766265&amp;VAR:P=1&amp;VAR:DATE=20060904"}</definedName>
    <definedName name="_930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22.710056&amp;VAR:P=1&amp;VAR:DATE=20010202"}</definedName>
    <definedName name="_931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22.778171&amp;VAR:P=1&amp;VAR:DATE=20010104"}</definedName>
    <definedName name="_932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22.602983&amp;VAR:P=1&amp;VAR:DATE=20001204"}</definedName>
    <definedName name="_933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23.469026&amp;VAR:P=1&amp;VAR:DATE=20001103"}</definedName>
    <definedName name="_93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22.996396&amp;VAR:P=1&amp;VAR:DATE=20001004"}</definedName>
    <definedName name="_93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24.446083&amp;VAR:P=1&amp;VAR:DATE=20000904"}</definedName>
    <definedName name="_93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23.491238&amp;VAR:P=1&amp;VAR:DATE=20000804"}</definedName>
    <definedName name="_93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24.076330&amp;VAR:P=1&amp;VAR:DATE=20000704"}</definedName>
    <definedName name="_93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24.843790&amp;VAR:P=1&amp;VAR:DATE=20000602"}</definedName>
    <definedName name="_93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PE&amp;VAR:MEASURE=PE&amp;VAR:NULL=.HTML&amp;VAR:PED=2000&amp;VAR:PERIOD=CY&amp;VAR:THRESH=-|-|-|-|-|-&amp;VAR:PCT=N&amp;VAR:V=24.080342&amp;VAR:P=1&amp;VAR:DATE=20000504"}</definedName>
    <definedName name="_94__123Graph_ACHART_57" hidden="1">#REF!</definedName>
    <definedName name="_94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8.493616&amp;VAR:P=1&amp;VAR:DATE=20060804"}</definedName>
    <definedName name="_94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131"}</definedName>
    <definedName name="_94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130"}</definedName>
    <definedName name="_94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129"}</definedName>
    <definedName name="_94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128"}</definedName>
    <definedName name="_94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127"}</definedName>
    <definedName name="_94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126"}</definedName>
    <definedName name="_94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125"}</definedName>
    <definedName name="_94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124"}</definedName>
    <definedName name="_94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123"}</definedName>
    <definedName name="_94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122"}</definedName>
    <definedName name="_95__123Graph_ACHART_58" hidden="1">#REF!</definedName>
    <definedName name="_95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8.601072&amp;VAR:P=1&amp;VAR:DATE=20060704"}</definedName>
    <definedName name="_95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121"}</definedName>
    <definedName name="_95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120"}</definedName>
    <definedName name="_95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119"}</definedName>
    <definedName name="_95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118"}</definedName>
    <definedName name="_95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117"}</definedName>
    <definedName name="_95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116"}</definedName>
    <definedName name="_95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115"}</definedName>
    <definedName name="_95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114"}</definedName>
    <definedName name="_95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113"}</definedName>
    <definedName name="_95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112"}</definedName>
    <definedName name="_96__123Graph_ACHART_59" hidden="1">#REF!</definedName>
    <definedName name="_96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8.609201&amp;VAR:P=1&amp;VAR:DATE=20060602"}</definedName>
    <definedName name="_96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111"}</definedName>
    <definedName name="_96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110"}</definedName>
    <definedName name="_96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109"}</definedName>
    <definedName name="_96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108"}</definedName>
    <definedName name="_96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107"}</definedName>
    <definedName name="_96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106"}</definedName>
    <definedName name="_96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105"}</definedName>
    <definedName name="_96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104"}</definedName>
    <definedName name="_96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103"}</definedName>
    <definedName name="_96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102"}</definedName>
    <definedName name="_97__123Graph_ACHART_6" hidden="1">#REF!</definedName>
    <definedName name="_97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9.074288&amp;VAR:P=1&amp;VAR:DATE=20060504"}</definedName>
    <definedName name="_97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101"}</definedName>
    <definedName name="_97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100"}</definedName>
    <definedName name="_97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99"}</definedName>
    <definedName name="_97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98"}</definedName>
    <definedName name="_97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97"}</definedName>
    <definedName name="_97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96"}</definedName>
    <definedName name="_97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95"}</definedName>
    <definedName name="_97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94"}</definedName>
    <definedName name="_97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93"}</definedName>
    <definedName name="_97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92"}</definedName>
    <definedName name="_98__123Graph_ACHART_60" hidden="1">#REF!</definedName>
    <definedName name="_98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9.145898&amp;VAR:P=1&amp;VAR:DATE=20060404"}</definedName>
    <definedName name="_98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91"}</definedName>
    <definedName name="_98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90"}</definedName>
    <definedName name="_98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89"}</definedName>
    <definedName name="_98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88"}</definedName>
    <definedName name="_98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87"}</definedName>
    <definedName name="_98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86"}</definedName>
    <definedName name="_98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85"}</definedName>
    <definedName name="_98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84"}</definedName>
    <definedName name="_98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83"}</definedName>
    <definedName name="_98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82"}</definedName>
    <definedName name="_99__123Graph_ACHART_61" hidden="1">#REF!</definedName>
    <definedName name="_99__FDSAUDITLINK__" hidden="1">{"fdsup://directions/FAT%20Viewer?WINDOW=first_popup&amp;DYN_ARGS=TRUE&amp;START_MAXIMIZED=FALSE&amp;TITLEBAR=FactSet Market Aggregates&amp;ACTION=UPDATE&amp;CREATOR=FACTSET&amp;HEIGHT=525&amp;WIDTH=500&amp;DOC_NAME=FAT:FMA_AUDIT_SUMMARY.FAT&amp;VAR:CURRENCY=USD&amp;VAR:AUDIT_ID=990500&amp;VAR:CALC_M","ODE=PORTFOLIO&amp;VAR:CHGPERIOD=NA&amp;DISPLAY_STRING=audit&amp;VAR:FQLFORMULA=FMA_EVAL_EBIT&amp;VAR:MEASURE=EVEBIT&amp;VAR:NULL=.HTML&amp;VAR:PED=2007&amp;VAR:PERIOD=CY&amp;VAR:THRESH=-|-|-|-|-|-&amp;VAR:PCT=N&amp;VAR:V=8.878085&amp;VAR:P=1&amp;VAR:DATE=20060303"}</definedName>
    <definedName name="_990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81"}</definedName>
    <definedName name="_991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80"}</definedName>
    <definedName name="_992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79"}</definedName>
    <definedName name="_993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78"}</definedName>
    <definedName name="_994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77"}</definedName>
    <definedName name="_995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76"}</definedName>
    <definedName name="_996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75"}</definedName>
    <definedName name="_997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74"}</definedName>
    <definedName name="_998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73"}</definedName>
    <definedName name="_999__FDSAUDITLINK__" hidden="1">{"fdsup://directions/FAT Viewer?action=UPDATE&amp;creator=factset&amp;DYN_ARGS=TRUE&amp;DOC_NAME=FAT:FQL_AUDITING_CLIENT_TEMPLATE.FAT&amp;display_string=Audit&amp;VAR:KEY=VGZORULKPE&amp;VAR:QUERY=RkVfVkFMVUFUSU9OKCdQRScsJ01FQU4nLCdBTk5VQUxfUk9MTCcsJysxJyw0LzQvMjAwMCwwLEFNLCcnKQ==&amp;","WINDOW=FIRST_POPUP&amp;HEIGHT=450&amp;WIDTH=450&amp;START_MAXIMIZED=FALSE&amp;VAR:CALENDAR=FIVEDAY&amp;VAR:SYMBOL=B1WT5G&amp;VAR:INDEX=72"}</definedName>
    <definedName name="_a1" localSheetId="12" hidden="1">{"mgmt forecast",#N/A,FALSE,"Mgmt Forecast";"dcf table",#N/A,FALSE,"Mgmt Forecast";"sensitivity",#N/A,FALSE,"Mgmt Forecast";"table inputs",#N/A,FALSE,"Mgmt Forecast";"calculations",#N/A,FALSE,"Mgmt Forecast"}</definedName>
    <definedName name="_a1" hidden="1">{"mgmt forecast",#N/A,FALSE,"Mgmt Forecast";"dcf table",#N/A,FALSE,"Mgmt Forecast";"sensitivity",#N/A,FALSE,"Mgmt Forecast";"table inputs",#N/A,FALSE,"Mgmt Forecast";"calculations",#N/A,FALSE,"Mgmt Forecast"}</definedName>
    <definedName name="_A11" localSheetId="12" hidden="1">{#N/A,#N/A,FALSE,"Umsatz 99";#N/A,#N/A,FALSE,"ER 99 "}</definedName>
    <definedName name="_A11" hidden="1">{#N/A,#N/A,FALSE,"Umsatz 99";#N/A,#N/A,FALSE,"ER 99 "}</definedName>
    <definedName name="_a2" localSheetId="12"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bc1" localSheetId="12" hidden="1">{#N/A,#N/A,TRUE,"Cover sheet";#N/A,#N/A,TRUE,"Summary";#N/A,#N/A,TRUE,"Key Assumptions";#N/A,#N/A,TRUE,"Profit &amp; Loss";#N/A,#N/A,TRUE,"Balance Sheet";#N/A,#N/A,TRUE,"Cashflow";#N/A,#N/A,TRUE,"IRR";#N/A,#N/A,TRUE,"Ratios";#N/A,#N/A,TRUE,"Debt analysis"}</definedName>
    <definedName name="_abc1" hidden="1">{#N/A,#N/A,TRUE,"Cover sheet";#N/A,#N/A,TRUE,"Summary";#N/A,#N/A,TRUE,"Key Assumptions";#N/A,#N/A,TRUE,"Profit &amp; Loss";#N/A,#N/A,TRUE,"Balance Sheet";#N/A,#N/A,TRUE,"Cashflow";#N/A,#N/A,TRUE,"IRR";#N/A,#N/A,TRUE,"Ratios";#N/A,#N/A,TRUE,"Debt analysis"}</definedName>
    <definedName name="_adf1" localSheetId="12" hidden="1">{#N/A,#N/A,TRUE,"Cover sheet";#N/A,#N/A,TRUE,"Summary";#N/A,#N/A,TRUE,"Key Assumptions";#N/A,#N/A,TRUE,"Profit &amp; Loss";#N/A,#N/A,TRUE,"Balance Sheet";#N/A,#N/A,TRUE,"Cashflow";#N/A,#N/A,TRUE,"IRR";#N/A,#N/A,TRUE,"Ratios";#N/A,#N/A,TRUE,"Debt analysis"}</definedName>
    <definedName name="_adf1" hidden="1">{#N/A,#N/A,TRUE,"Cover sheet";#N/A,#N/A,TRUE,"Summary";#N/A,#N/A,TRUE,"Key Assumptions";#N/A,#N/A,TRUE,"Profit &amp; Loss";#N/A,#N/A,TRUE,"Balance Sheet";#N/A,#N/A,TRUE,"Cashflow";#N/A,#N/A,TRUE,"IRR";#N/A,#N/A,TRUE,"Ratios";#N/A,#N/A,TRUE,"Debt analysis"}</definedName>
    <definedName name="_ADR1" localSheetId="12">'[5]Mode d emploie et exemple'!$C$9</definedName>
    <definedName name="_ADR1">#REF!</definedName>
    <definedName name="_ADR2">#REF!</definedName>
    <definedName name="_ADR3" localSheetId="12">'[5]Mode d emploie et exemple'!$C$11</definedName>
    <definedName name="_ADR3">#REF!</definedName>
    <definedName name="_ADR4" localSheetId="12">#REF!</definedName>
    <definedName name="_ADR4">#REF!</definedName>
    <definedName name="_ADR5" localSheetId="12">'[5]Mode d emploie et exemple'!$C$13</definedName>
    <definedName name="_ADR5">#REF!</definedName>
    <definedName name="_All1"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SD1" localSheetId="12">#REF!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"Glenn Luk, Deutsche Bank AG"</definedName>
    <definedName name="_Automa_Permi">#REF!</definedName>
    <definedName name="_b" hidden="1">#REF!</definedName>
    <definedName name="_bb1"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F8C1F0AEE84F7E9E330C58A62EAE8B.edm" hidden="1">#REF!</definedName>
    <definedName name="_bdm.01AFD741E1E0471EA147FCC266B0AA47.edm" hidden="1">#REF!</definedName>
    <definedName name="_bdm.026E415F87EA492793032F47809580AA.edm" hidden="1">#REF!</definedName>
    <definedName name="_bdm.0279A1C4B8CA40759E71F94AE934C90C.edm" hidden="1">#REF!</definedName>
    <definedName name="_bdm.02E29E7B1053433EA3CCCBE4E5141596.edm" hidden="1">#REF!</definedName>
    <definedName name="_bdm.035B7F15451D4132981BF114C0FFA24B.edm" hidden="1">#REF!</definedName>
    <definedName name="_bdm.044B78F873D4431BB8A1BA702AE023C3.edm" hidden="1">#REF!</definedName>
    <definedName name="_bdm.04C5AA2600C748D9976A3AFD2C93DCC8.edm" hidden="1">#REF!</definedName>
    <definedName name="_bdm.05014202F2F74FEBA82C7ECB9BD89D08.edm" hidden="1">#REF!</definedName>
    <definedName name="_bdm.058D208A5458424EA918CDF2CA7E689D.edm" hidden="1">#REF!</definedName>
    <definedName name="_bdm.078682DCAB16450A85FD74463F1BD950.edm" hidden="1">#REF!</definedName>
    <definedName name="_bdm.07B5818A383F4DC2A6BFA30C130CBB78.edm" hidden="1">#REF!</definedName>
    <definedName name="_bdm.087E946894864BDCA93D70DD860E808B.edm" hidden="1">#REF!</definedName>
    <definedName name="_bdm.09CD0746E3164DD58E3E9B82438E8142.edm" hidden="1">#REF!</definedName>
    <definedName name="_bdm.0A13C7D5A4AD4235934AA9C28992363E.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1F1EBBB54C14957B5FFCE54DD20E1C2.edm" hidden="1">#REF!</definedName>
    <definedName name="_bdm.1319861F06134A5289493023B92E1FDE.edm" hidden="1">#REF!</definedName>
    <definedName name="_bdm.14D1A22932234486A69AAF8B879B86C4.edm" hidden="1">#REF!</definedName>
    <definedName name="_bdm.1571518A11C24C97A38D4DE75B053AFD.edm" hidden="1">#REF!</definedName>
    <definedName name="_bdm.18648CE7D7374A9493CD98BD470140A1.edm" hidden="1">#REF!</definedName>
    <definedName name="_bdm.18B6514E554249FF9974885266F854F9.edm" hidden="1">#REF!</definedName>
    <definedName name="_bdm.19664DB5800A41DA8889F2962725A1AF.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1F23365CEC7D42D0A8590B6F1AD6CE9D.edm" hidden="1">#REF!</definedName>
    <definedName name="_bdm.2219B6B9DA9A409BB48FB49235AB2BF4.edm" hidden="1">#REF!</definedName>
    <definedName name="_bdm.226B7C1BB5F647FB96BDC02D5EE775A9.edm" hidden="1">#REF!</definedName>
    <definedName name="_bdm.226CB6BCC67D4048B8BE34661D9B240F.edm" hidden="1">#REF!</definedName>
    <definedName name="_bdm.237DA038DC964BCFAF1F66A962FD9166.edm" hidden="1">#REF!</definedName>
    <definedName name="_bdm.23ACB19651624E198FEB76D0B96F476D.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996A5B0E6A34417BFDFDBE23CE722F9.edm" hidden="1">#REF!</definedName>
    <definedName name="_bdm.2C3CA4505E3349009AB12B772B0FD949.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2FFA9C4FA8A44F3882F94F9A0A6C23F3.edm" hidden="1">#REF!</definedName>
    <definedName name="_bdm.30484BAB68864839B57CBAF583C21D7F.edm" hidden="1">#REF!</definedName>
    <definedName name="_bdm.3139FCD7EB134E81B1D50BD2FF420CFF.edm" hidden="1">#REF!</definedName>
    <definedName name="_bdm.339B2887BF554B1FBCE3EB5D963035A7.edm" hidden="1">#REF!</definedName>
    <definedName name="_bdm.33FE6A8E2F1B4E1DA0730B6A74829E3E.edm" hidden="1">#REF!</definedName>
    <definedName name="_bdm.34C4DAD029D048F19B9531FEFBB3F150.edm" hidden="1">#REF!</definedName>
    <definedName name="_bdm.366416D132E9473EBC9264C3384F125F.edm" hidden="1">#REF!</definedName>
    <definedName name="_bdm.38B946E762234FBCBC1068E909CF0203.edm" hidden="1">#REF!</definedName>
    <definedName name="_bdm.39B5F4EF55F7495D98C6416A9F8AB71E.edm" hidden="1">#REF!</definedName>
    <definedName name="_bdm.3A9120BA774047759840A4900C80A67C.edm" hidden="1">#REF!</definedName>
    <definedName name="_bdm.3AA1F6EBE94E4EF2A6B8885CA15A3AC0.edm" hidden="1">#REF!</definedName>
    <definedName name="_bdm.3AF72A07E6B8499FA49F1DAE99861A95.edm" hidden="1">#REF!</definedName>
    <definedName name="_bdm.3BE3F974D62D4340AEB7121E8FC912A6.edm" hidden="1">#REF!</definedName>
    <definedName name="_bdm.3C6FEB15B3724B629EB475F3DDABB357.edm" hidden="1">#REF!</definedName>
    <definedName name="_bdm.3FB8BE64D2964A24B1498FEB92064258.edm" hidden="1">#REF!</definedName>
    <definedName name="_bdm.401F84BFA04F41818F0A4ACDDF8E5D2D.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AF1D6D46E8A431BBE3FBDF4CC55FE7A.edm" hidden="1">#REF!</definedName>
    <definedName name="_bdm.4B9D4F2C3B5C4E6FA54E8EA5AD9A430B.edm" hidden="1">#REF!</definedName>
    <definedName name="_bdm.4C0F54E9AF7344ABA9A0347E5BDEA6A7.edm" hidden="1">#REF!</definedName>
    <definedName name="_bdm.4D19D1CD9BF4440D85BC3AB498160BBB.edm" hidden="1">#REF!</definedName>
    <definedName name="_bdm.4E34CC37C4C24503B0558313D9E50F3E.edm" hidden="1">#REF!</definedName>
    <definedName name="_bdm.4FBDA0C918784FFFB4DBAA077C6F4A9B.edm" hidden="1">#REF!</definedName>
    <definedName name="_bdm.4FF860A5797C4BE592AC8C2FA6E79FBD.edm" hidden="1">#REF!</definedName>
    <definedName name="_bdm.507D8D2867AB48E79834FFAAA18F4579.edm" hidden="1">#REF!</definedName>
    <definedName name="_bdm.530B87BE160944719711D54C5B399A5C.edm" hidden="1">#REF!</definedName>
    <definedName name="_bdm.531110BFAEF24C429E73ED95EEAB2B40.edm" hidden="1">#REF!</definedName>
    <definedName name="_bdm.548297D9B3D94DE991264CC1CBBBC526.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8B17DBFCA594D539EEDD3473D4E273E.edm" hidden="1">#REF!</definedName>
    <definedName name="_bdm.593BE703A11C40A38BAF66CB8B1A6BD3.edm" hidden="1">#REF!</definedName>
    <definedName name="_bdm.5949FC4457714059AA9ADC9294E91924.edm" hidden="1">#REF!</definedName>
    <definedName name="_bdm.5B300F37236A4A9691C4FC763C7191C3.edm" hidden="1">#REF!</definedName>
    <definedName name="_bdm.5BDBA408658A42ABA4D27C8B84D4F336.edm" hidden="1">#REF!</definedName>
    <definedName name="_bdm.5CE979E6AB914378B05D42515599CE5E.edm" hidden="1">#REF!</definedName>
    <definedName name="_bdm.5D197EC2CD8B4E92B849AB1BE68CAEB5.edm" hidden="1">#REF!</definedName>
    <definedName name="_bdm.5D685B7C6E1841F0AEA8317EB4425264.edm" hidden="1">#REF!</definedName>
    <definedName name="_bdm.5E680638CD884488B71DD42401B22F1E.edm" hidden="1">#REF!</definedName>
    <definedName name="_bdm.5F204B348A174A308A8A7F8A9E210839.edm" hidden="1">#REF!</definedName>
    <definedName name="_bdm.607178F1428245A4BAB350DD20C8638E.edm" hidden="1">#REF!</definedName>
    <definedName name="_bdm.6080B0A4085647EA88DC771BF1745994.edm" hidden="1">#REF!</definedName>
    <definedName name="_bdm.60D223D35E754FC392DE0C05F0969CD9.edm" hidden="1">#REF!</definedName>
    <definedName name="_bdm.6469693EEE2841B6AE43A0CC0FCD709D.edm" hidden="1">#REF!</definedName>
    <definedName name="_bdm.667D2DE97C5245F3B451EF093B2A035F.edm" hidden="1">#REF!</definedName>
    <definedName name="_bdm.68346EF30B204E7E9A3F991BC6026ECC.edm" hidden="1">#REF!</definedName>
    <definedName name="_bdm.6B03A9D88D1D4C9AB2F425F62D3F7648.edm" hidden="1">#REF!</definedName>
    <definedName name="_bdm.6F16CC4425154F899AE582CCD1C48D5C.edm" hidden="1">#REF!</definedName>
    <definedName name="_bdm.6FC039CADC974FFA9B5F8289F9106A69.edm" hidden="1">#REF!</definedName>
    <definedName name="_bdm.727883102B3F4449AC13E0E7D30F8866.edm" hidden="1">#REF!</definedName>
    <definedName name="_bdm.731976C0BE05414D9A0C40AE99E0AC66.edm" hidden="1">#REF!</definedName>
    <definedName name="_bdm.75CD7042B4C5449095D0FEAF568F54D3.edm" hidden="1">#REF!</definedName>
    <definedName name="_bdm.7C504F7C1D1348D6A333CD9096D8728A.edm" hidden="1">#REF!</definedName>
    <definedName name="_bdm.7D890F2226B34DCA9CB5A77D3B3202AF.edm" hidden="1">#REF!</definedName>
    <definedName name="_bdm.7EEE19BA4EAD4B8FB77BF920E78CE2F8.edm" hidden="1">#REF!</definedName>
    <definedName name="_bdm.7F704CA7CC2541458BBD8E3DFA59C9BC.edm" hidden="1">#REF!</definedName>
    <definedName name="_bdm.7FEE6DED59DE408EB12410A54A596A3B.edm" hidden="1">#REF!</definedName>
    <definedName name="_bdm.81D1DA566BBD4433AB31383381455003.edm" hidden="1">#REF!</definedName>
    <definedName name="_bdm.8406FB1A1E384E209C79B9DB129038B7.edm" hidden="1">#REF!</definedName>
    <definedName name="_bdm.86042226DDEE4D048BE6C28B0F955A5C.edm" hidden="1">#REF!</definedName>
    <definedName name="_bdm.868F46CB671C4A2DACA255E16959E6BF.edm" hidden="1">#REF!</definedName>
    <definedName name="_bdm.86C43821B5324A619C3E91C26CDD7F1D.edm" hidden="1">#REF!</definedName>
    <definedName name="_bdm.879B950EBBAB4597B88189350706EC93.edm" hidden="1">#REF!</definedName>
    <definedName name="_bdm.8949AF5D6189484EAFD2B53B75683BEA.edm" hidden="1">#REF!</definedName>
    <definedName name="_bdm.8A66E97D23FC422BA3CAC14C1BFB862F.edm" hidden="1">#REF!</definedName>
    <definedName name="_bdm.8ED13FCACB224ADA809E700D800C2AB1.edm" hidden="1">#REF!</definedName>
    <definedName name="_bdm.9040962DE71341E39886CB94D12B2D03.edm" hidden="1">#REF!</definedName>
    <definedName name="_bdm.90B63CE547164879842C3ADB6C6F8101.edm" hidden="1">#REF!</definedName>
    <definedName name="_bdm.9295F12114F444008CD39A46775718C2.edm" hidden="1">#REF!</definedName>
    <definedName name="_bdm.95D4FDB648F64696805CD819418ECEC8.edm" hidden="1">#REF!</definedName>
    <definedName name="_bdm.95D97703F0B44275930D649261210A38.edm" hidden="1">#REF!</definedName>
    <definedName name="_bdm.96D74F9498E846D1A7B67D3134610AD0.edm" hidden="1">#REF!</definedName>
    <definedName name="_bdm.979747B70DB24351B69529E2178CFBB1.edm" hidden="1">#REF!</definedName>
    <definedName name="_bdm.986DF0CFD4EC49059F5ED39C1C52ACBE.edm" hidden="1">#REF!</definedName>
    <definedName name="_bdm.990882EC7A9547C5BDF0FEF9C9B66803.edm" hidden="1">#REF!</definedName>
    <definedName name="_bdm.99B52E7D6C5D40F484C392FE1E2F146E.edm" hidden="1">#REF!</definedName>
    <definedName name="_bdm.9C0DFF62FAB0445AA2F48953CB4C3F7F.edm" hidden="1">#REF!</definedName>
    <definedName name="_bdm.9CF1EC782CA246C5B743B60E78EFF75A.edm" hidden="1">#REF!</definedName>
    <definedName name="_bdm.9F3A802589F040AFAFEDC5AD8C674EA8.edm" hidden="1">#REF!</definedName>
    <definedName name="_bdm.9F4E04C01857407C983991AE261A4C55.edm" hidden="1">#REF!</definedName>
    <definedName name="_bdm.A02D80F893DD4C7DA6D997E701C867FB.edm" hidden="1">#REF!</definedName>
    <definedName name="_bdm.A313FF79E65749D3B29F774BC918D3A6.edm" hidden="1">#REF!</definedName>
    <definedName name="_bdm.A4A86A2386D04088BE2218E4CF198A15.edm" hidden="1">#REF!</definedName>
    <definedName name="_bdm.A58A370C6B3E40789EC48480A019B5D7.edm" hidden="1">#REF!</definedName>
    <definedName name="_bdm.A8B7A2F9FC004A0CB02C8D1627C14500.edm" hidden="1">#REF!</definedName>
    <definedName name="_bdm.AA2D1225C84A4CE2B2DC90AD28F2A3A9.edm" hidden="1">#REF!</definedName>
    <definedName name="_bdm.AAAD4EBC4D84431F9EBE05E78E3381F9.edm" hidden="1">#REF!</definedName>
    <definedName name="_bdm.ADFF0AD699A14ECC8C6CCEC212DC376F.edm" hidden="1">#REF!</definedName>
    <definedName name="_bdm.AE13FB9F0DE0429C8060FD35959DA571.edm" hidden="1">#REF!</definedName>
    <definedName name="_bdm.AECA246EF2AF489CB05303397C716DD4.edm" hidden="1">#REF!</definedName>
    <definedName name="_bdm.AF4DAB77B42C47A5AF366C97A1D0797D.edm" hidden="1">#REF!</definedName>
    <definedName name="_bdm.B1459109D8464A268709F1371CCA7BA9.edm" hidden="1">#REF!</definedName>
    <definedName name="_bdm.B1822B631AE6420094BCB2BB4E7D5DE9.edm" hidden="1">#REF!</definedName>
    <definedName name="_bdm.B6C5C62106DD4BF7ACBEFA3BCE8C70BA.edm" hidden="1">#REF!</definedName>
    <definedName name="_bdm.B78116D213F14D529F6616F0DAF07BF9.edm" hidden="1">#REF!</definedName>
    <definedName name="_bdm.B7CC83D9B1D34661812434787CF5F95D.edm" hidden="1">#REF!</definedName>
    <definedName name="_bdm.BBE3C6B83FCD4BC2ACDE8742A674C78D.edm" hidden="1">#REF!</definedName>
    <definedName name="_bdm.BC29085518334D03882155F09566CC75.edm" hidden="1">#REF!</definedName>
    <definedName name="_bdm.BC30BD55116F49D1A197F40879DC527D.edm" hidden="1">#REF!</definedName>
    <definedName name="_bdm.BF6474B55C834703A3EA73C29910DA96.edm" hidden="1">#REF!</definedName>
    <definedName name="_bdm.C013AF76C8144A4B91339183F93182FF.edm" hidden="1">#REF!</definedName>
    <definedName name="_bdm.C09AC196E47748DDBABB6A173FC45B46.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C0F7378C134478D9455FC66C47BDA63.edm" hidden="1">#REF!</definedName>
    <definedName name="_bdm.CD96A1EAB25C458E89527788EFEBB75B.edm" hidden="1">#REF!</definedName>
    <definedName name="_bdm.CEE1C536021043C99F704AAB5CCCCC21.edm" hidden="1">#REF!</definedName>
    <definedName name="_bdm.CFFEE0AE659F496E94236A416E914EC0.edm" hidden="1">#REF!</definedName>
    <definedName name="_bdm.D1906E8CFECF4D27A34711559B5FD808.edm" hidden="1">#REF!</definedName>
    <definedName name="_bdm.D35E7E7C923D49759F062D3C711F4FE4.edm" hidden="1">#REF!</definedName>
    <definedName name="_bdm.D48782E1C8FA4EEFABA05726306CB5E5.edm" hidden="1">#REF!</definedName>
    <definedName name="_bdm.D6A87815FA374C0F83AF4E4E796B3255.edm" hidden="1">#REF!</definedName>
    <definedName name="_bdm.D7E93CD52D364F96BEB987F2301643B6.edm" hidden="1">#REF!</definedName>
    <definedName name="_bdm.D8226746037A4B218F06698B6B570FD4.edm" hidden="1">#REF!</definedName>
    <definedName name="_bdm.D8C62E3F3AF54583BFD9D1CEDB86363F.edm" hidden="1">#REF!</definedName>
    <definedName name="_bdm.D9647C9384E94C838295427177986253.edm" hidden="1">#REF!</definedName>
    <definedName name="_bdm.DE35B7FCA6F2424BB2FD74B42BDF26B4.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09CE7A6A4F48BFAB37D0920C44228C.edm" hidden="1">#REF!</definedName>
    <definedName name="_bdm.E326F959E4274B4CAF3FC1F9ACBB28A4.edm" hidden="1">#REF!</definedName>
    <definedName name="_bdm.E3BBA617384C4753B5C2429E9C5A9ADB.edm" hidden="1">#REF!</definedName>
    <definedName name="_bdm.E7D57D873EF34D8DA9DF4B27EB54CB68.edm" hidden="1">#REF!</definedName>
    <definedName name="_bdm.EA58702F64404AF9938714214098E646.edm" hidden="1">#REF!</definedName>
    <definedName name="_bdm.EB0C890C47524AAFAD2BF0A3D4DAAAA2.edm" hidden="1">#REF!</definedName>
    <definedName name="_bdm.EB9979BDFB644EC7AD69D818851647F0.edm" hidden="1">#REF!</definedName>
    <definedName name="_bdm.EBC9F1DFAF3F4F9983CBD585160AB389.edm" hidden="1">#REF!</definedName>
    <definedName name="_bdm.F0FDC03373DE4D1C984C5E191DBFC3D4.edm" hidden="1">#REF!</definedName>
    <definedName name="_bdm.F10A135B228447E4B56BA8269EFE4612.edm" hidden="1">#REF!</definedName>
    <definedName name="_bdm.F2747C8D16B94C689D7C84DD43FAAFBC.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bdm.F82148EE4465411192454C0AEEA242F4.edm" hidden="1">#REF!</definedName>
    <definedName name="_bdm.F9A492EDE72E42BC98724F960FDF3351.edm" hidden="1">#REF!</definedName>
    <definedName name="_bdm.FastTrackBookmark.08_02_2010_11_02_19.edm" hidden="1">#REF!</definedName>
    <definedName name="_bdm.FC8F03F641C445D4B30ED3F762AC67AA.edm" hidden="1">#REF!</definedName>
    <definedName name="_bdm.FF2B68435B2B4A4FA794165F106E33D2.edm" hidden="1">#REF!</definedName>
    <definedName name="_bdm.FFA36AF7355A443284B0B95F791D72ED.edm" hidden="1">#REF!</definedName>
    <definedName name="_BGH678" hidden="1">{"'Break down'!$A$4"}</definedName>
    <definedName name="_BGT543" hidden="1">{"'Break down'!$A$4"}</definedName>
    <definedName name="_BGT564" hidden="1">{"'Break down'!$A$4"}</definedName>
    <definedName name="_BQ4.1" hidden="1">#REF!</definedName>
    <definedName name="_BQ4.11" hidden="1">#REF!</definedName>
    <definedName name="_BQ4.12" hidden="1">#REF!</definedName>
    <definedName name="_BQ4.13" hidden="1">#REF!</definedName>
    <definedName name="_BQ4.14" hidden="1">#REF!</definedName>
    <definedName name="_BQ4.16" hidden="1">#REF!</definedName>
    <definedName name="_BQ4.17" hidden="1">#REF!</definedName>
    <definedName name="_BQ4.18" hidden="1">#REF!</definedName>
    <definedName name="_BQ4.19" hidden="1">#REF!</definedName>
    <definedName name="_BQ4.20" hidden="1">#REF!</definedName>
    <definedName name="_BQ4.6" hidden="1">#REF!</definedName>
    <definedName name="_BQ4.7" hidden="1">#REF!</definedName>
    <definedName name="_BUS1">"Forecast"</definedName>
    <definedName name="_BUS2">"Forecast"</definedName>
    <definedName name="_BUS3">"Forecast"</definedName>
    <definedName name="_BUS4">"Forecast"</definedName>
    <definedName name="_BVF765" hidden="1">{"'Break down'!$A$4"}</definedName>
    <definedName name="_c" localSheetId="12"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190C310">"Formula fixed. Name can be deleted."</definedName>
    <definedName name="_CCS10" localSheetId="12">#REF!</definedName>
    <definedName name="_CCS10">#REF!</definedName>
    <definedName name="_CCS5" localSheetId="12">#REF!</definedName>
    <definedName name="_CCS5">#REF!</definedName>
    <definedName name="_CCS6" localSheetId="12">#REF!</definedName>
    <definedName name="_CCS6">#REF!</definedName>
    <definedName name="_CCS7" localSheetId="12">[6]Intro!$I$17</definedName>
    <definedName name="_CCS7">#REF!</definedName>
    <definedName name="_CCS8" localSheetId="12">#REF!</definedName>
    <definedName name="_CCS8">#REF!</definedName>
    <definedName name="_CCS9" localSheetId="12">[6]Intro!$K$17</definedName>
    <definedName name="_CCS9">#REF!</definedName>
    <definedName name="_CCY1">#REF!</definedName>
    <definedName name="_CCY2">#REF!</definedName>
    <definedName name="_cf564" hidden="1">{"'Break down'!$A$4"}</definedName>
    <definedName name="_cfd56" hidden="1">{"'Break down'!$A$4"}</definedName>
    <definedName name="_Co50" localSheetId="12"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com2" hidden="1">{"'Break down'!$A$4"}</definedName>
    <definedName name="_CTR10" localSheetId="12">#REF!</definedName>
    <definedName name="_CTR10">#REF!</definedName>
    <definedName name="_CTR4" localSheetId="12">#REF!</definedName>
    <definedName name="_CTR4">#REF!</definedName>
    <definedName name="_CTR5" localSheetId="12">#REF!</definedName>
    <definedName name="_CTR5">#REF!</definedName>
    <definedName name="_CTR6" localSheetId="12">#REF!</definedName>
    <definedName name="_CTR6">#REF!</definedName>
    <definedName name="_CTR7" localSheetId="12">#REF!</definedName>
    <definedName name="_CTR7">#REF!</definedName>
    <definedName name="_ctr777" localSheetId="12">#REF!</definedName>
    <definedName name="_ctr777">#REF!</definedName>
    <definedName name="_CTR8" localSheetId="12">#REF!</definedName>
    <definedName name="_CTR8">#REF!</definedName>
    <definedName name="_CTR9">#REF!</definedName>
    <definedName name="_das2" localSheetId="1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localSheetId="12"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Fill" hidden="1">#REF!</definedName>
    <definedName name="_For2002" localSheetId="12">#REF!</definedName>
    <definedName name="_For2002">#REF!</definedName>
    <definedName name="_ghy678" hidden="1">{"'Break down'!$A$4"}</definedName>
    <definedName name="_GSRATES_1" hidden="1">"CT300001Latest          "</definedName>
    <definedName name="_GSRATES_2" hidden="1">"CT300001Latest          "</definedName>
    <definedName name="_GSRATES_COUNT" hidden="1">1</definedName>
    <definedName name="_GSRATESR_1" hidden="1">#REF!</definedName>
    <definedName name="_HJY654" hidden="1">{"'Break down'!$A$4"}</definedName>
    <definedName name="_HJY657" hidden="1">{"'Break down'!$A$4"}</definedName>
    <definedName name="_HJY675" hidden="1">{"'Break down'!$A$4"}</definedName>
    <definedName name="_i" hidden="1">#REF!</definedName>
    <definedName name="_i1">{1,"Total Indirect Expenses (incl BU o/h and insurance fee)";2,"Divisional Head Office Costs";3,"Central Insurance Invoiced";4,"Non-recurring / exceptional costs / provisions";5,"Amortisation of Intangible Fixed Assets";6,""}</definedName>
    <definedName name="_IMI10" localSheetId="12">#REF!</definedName>
    <definedName name="_IMI10">#REF!</definedName>
    <definedName name="_IMI5" localSheetId="12">#REF!</definedName>
    <definedName name="_IMI5">#REF!</definedName>
    <definedName name="_IMI6" localSheetId="12">#REF!</definedName>
    <definedName name="_IMI6">#REF!</definedName>
    <definedName name="_IMI7" localSheetId="12">#REF!</definedName>
    <definedName name="_IMI7">#REF!</definedName>
    <definedName name="_IMI8" localSheetId="12">#REF!</definedName>
    <definedName name="_IMI8">#REF!</definedName>
    <definedName name="_IMI9" localSheetId="12">[6]Intro!$K$24</definedName>
    <definedName name="_IMI9">#REF!</definedName>
    <definedName name="_JH5675" hidden="1">{"'Break down'!$A$4"}</definedName>
    <definedName name="_JHG654" hidden="1">{"'Break down'!$A$4"}</definedName>
    <definedName name="_JHN5" hidden="1">{"'Break down'!$A$4"}</definedName>
    <definedName name="_jja">#REF!</definedName>
    <definedName name="_JK765" hidden="1">{"'Break down'!$A$4"}</definedName>
    <definedName name="_JKH654" hidden="1">{"'Break down'!$A$4"}</definedName>
    <definedName name="_JKH675" hidden="1">{"'Break down'!$A$4"}</definedName>
    <definedName name="_JNH564" hidden="1">{"'Break down'!$A$4"}</definedName>
    <definedName name="_jsdfdsa">#REF!</definedName>
    <definedName name="_Key1" hidden="1">#REF!</definedName>
    <definedName name="_key1a" hidden="1">#REF!</definedName>
    <definedName name="_key1ab" hidden="1">#REF!</definedName>
    <definedName name="_Key2" hidden="1">#REF!</definedName>
    <definedName name="_Key2a" hidden="1">#REF!</definedName>
    <definedName name="_KJL765" hidden="1">{"'Break down'!$A$4"}</definedName>
    <definedName name="_KJU765" hidden="1">{"'Break down'!$A$4"}</definedName>
    <definedName name="_KLJ675" hidden="1">{"'Break down'!$A$4"}</definedName>
    <definedName name="_KLJ675456" hidden="1">{"'Break down'!$A$4"}</definedName>
    <definedName name="_kon5">"E224"</definedName>
    <definedName name="_loi432" hidden="1">{"'Break down'!$A$4"}</definedName>
    <definedName name="_LOP987" hidden="1">{"'Break down'!$A$4"}</definedName>
    <definedName name="_m2" localSheetId="12" hidden="1">{"Gen Sheet",#N/A,FALSE,"Gen Sheet"}</definedName>
    <definedName name="_m2" hidden="1">{"Gen Sheet",#N/A,FALSE,"Gen Sheet"}</definedName>
    <definedName name="_Manual_permitido" comment="Palabras permitidas" localSheetId="12">#REF!</definedName>
    <definedName name="_Manual_permitido" comment="Palabras permitidas">#REF!</definedName>
    <definedName name="_meh12" localSheetId="12">#REF!</definedName>
    <definedName name="_meh12">#REF!</definedName>
    <definedName name="_meh13" localSheetId="12">#REF!</definedName>
    <definedName name="_meh13">#REF!</definedName>
    <definedName name="_MJK765" hidden="1">{"'Break down'!$A$4"}</definedName>
    <definedName name="_MJK786" hidden="1">{"'Break down'!$A$4"}</definedName>
    <definedName name="_NA">"n/a"</definedName>
    <definedName name="_NBH6543" hidden="1">{"'Break down'!$A$4"}</definedName>
    <definedName name="_NBH657" hidden="1">{"'Break down'!$A$4"}</definedName>
    <definedName name="_NHY768" hidden="1">{"'Break down'!$A$4"}</definedName>
    <definedName name="_NM">"n/m"</definedName>
    <definedName name="_opi567" hidden="1">{"'Break down'!$A$4"}</definedName>
    <definedName name="_Order1" hidden="1">255</definedName>
    <definedName name="_Order2" hidden="1">255</definedName>
    <definedName name="_p" hidden="1">#REF!</definedName>
    <definedName name="_PEY08">#REF!</definedName>
    <definedName name="_PEY09" localSheetId="12">#REF!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poi564" hidden="1">{"'Break down'!$A$4"}</definedName>
    <definedName name="_projectName">"Eagle"</definedName>
    <definedName name="_PV1">7</definedName>
    <definedName name="_Q3" localSheetId="12" hidden="1">{"SchD1",#N/A,FALSE,"Schedules";"SchD2",#N/A,FALSE,"Schedules"}</definedName>
    <definedName name="_Q3" hidden="1">{"SchD1",#N/A,FALSE,"Schedules";"SchD2",#N/A,FALSE,"Schedules"}</definedName>
    <definedName name="_QTri_Point_Comps">"TPMC Comps"</definedName>
    <definedName name="_r" hidden="1">#REF!</definedName>
    <definedName name="_Regression_Int" hidden="1">1</definedName>
    <definedName name="_Regression_Out" hidden="1">#REF!</definedName>
    <definedName name="_Regression_X" hidden="1">#REF!</definedName>
    <definedName name="_Regression_Y" hidden="1">#REF!</definedName>
    <definedName name="_Report">"COMPVAL"</definedName>
    <definedName name="_row2" hidden="1">#REF!</definedName>
    <definedName name="_RU1" localSheetId="12">#REF!</definedName>
    <definedName name="_RU1">#REF!</definedName>
    <definedName name="_RU2" localSheetId="12">#REF!</definedName>
    <definedName name="_RU2">#REF!</definedName>
    <definedName name="_RU3" localSheetId="12">#REF!</definedName>
    <definedName name="_RU3">#REF!</definedName>
    <definedName name="_rw3" hidden="1">#REF!</definedName>
    <definedName name="_rwo5" hidden="1">#REF!</definedName>
    <definedName name="_SAD1" localSheetId="12">#REF!</definedName>
    <definedName name="_SAD1">#REF!</definedName>
    <definedName name="_SC48" hidden="1">{"'REPORT NOTIONAL PROFIT'!$A$1:$I$106"}</definedName>
    <definedName name="_scenchg_count">1</definedName>
    <definedName name="_sd" hidden="1">#REF!</definedName>
    <definedName name="_SIQ4">0</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2_Out_" hidden="1">#REF!</definedName>
    <definedName name="_VB98" hidden="1">{"'Break down'!$A$4"}</definedName>
    <definedName name="_VBF45321" hidden="1">{"'Break down'!$A$4"}</definedName>
    <definedName name="_vf453" hidden="1">{"'Break down'!$A$4"}</definedName>
    <definedName name="_WC1">#REF!</definedName>
    <definedName name="_WC2">#REF!</definedName>
    <definedName name="_WC5">#REF!</definedName>
    <definedName name="_XCZ342" hidden="1">{"'Break down'!$A$4"}</definedName>
    <definedName name="_xf2"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2">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2">#REF!</definedName>
    <definedName name="_xlcn.LinkedTable_Kalendar1">#REF!</definedName>
    <definedName name="_xlcn.LinkedTable_Kalendar21" localSheetId="12">#REF!</definedName>
    <definedName name="_xlcn.LinkedTable_Kalendar21">#REF!</definedName>
    <definedName name="_xlcn.LinkedTable_PG1" localSheetId="12">[7]!PG[#Data]</definedName>
    <definedName name="_xlcn.LinkedTable_PG1">#REF!</definedName>
    <definedName name="_xlcn.LinkedTable_Table11" localSheetId="12">#REF!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2">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Data.xlsxBI_data_OB_NNNBI_data_OB_NNN1">#N/A</definedName>
    <definedName name="_xlcn.WorksheetConnection_EvolutionofFAScatmix_NNN.xlsxBI_data_OB_NNNBI_data_OB_NNN1">#N/A</definedName>
    <definedName name="_xlcn.WorksheetConnection_GraphdataB61H711" localSheetId="12">#REF!</definedName>
    <definedName name="_xlcn.WorksheetConnection_GraphdataB61H711">#REF!</definedName>
    <definedName name="_y" hidden="1">#REF!</definedName>
    <definedName name="_YE1">#REF!</definedName>
    <definedName name="_YE2">#REF!</definedName>
    <definedName name="_YE3">#REF!</definedName>
    <definedName name="_yt564" hidden="1">{"'Break down'!$A$4"}</definedName>
    <definedName name="_YY1">"Label 14"</definedName>
    <definedName name="a">#REF!</definedName>
    <definedName name="aa" hidden="1">#REF!</definedName>
    <definedName name="aaa" localSheetId="12">#REF!</definedName>
    <definedName name="aaa">#REF!</definedName>
    <definedName name="AAA_DOCTOPS" hidden="1">"AAA_SET"</definedName>
    <definedName name="AAA_duser" hidden="1">"OFF"</definedName>
    <definedName name="aaaa" hidden="1">#REF!</definedName>
    <definedName name="aaaaa" hidden="1">#REF!</definedName>
    <definedName name="aaaaaa" hidden="1">#REF!</definedName>
    <definedName name="aaaaaaa" hidden="1">{"'Break down'!$A$4"}</definedName>
    <definedName name="aaaaaaaaaa">#REF!</definedName>
    <definedName name="aaaaaaaaaaa">#REF!</definedName>
    <definedName name="aaaaaaaaaaaa" hidden="1">{"'Break down'!$A$4"}</definedName>
    <definedName name="aaaaaaaaaaaaaaa">#REF!</definedName>
    <definedName name="aaaaaaaaaaaaaaaaaa" hidden="1">38749.954212963</definedName>
    <definedName name="aaaaaaaaaaaaaaaaaaaaa" hidden="1">{"'Break down'!$A$4"}</definedName>
    <definedName name="aaaaaaaaaaaaaaaaaaaaaaa" hidden="1">{"'Break down'!$A$4"}</definedName>
    <definedName name="aaaaaaaaaaaaaaaaaaaaaaaaaaaaaaaaaa" hidden="1">{"'Break down'!$A$4"}</definedName>
    <definedName name="aaaaaaaaaaaadddddddddddddddd" hidden="1">{"'Break down'!$A$4"}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ERIVED_DAILY_13507_PRICE_AADATA_DAILY_13507_PRICE_041296_100">"ID:13507ÿTP:PRICEÿPD:DAILYÿSD:19961204ÿED:19971204ÿRF: 2ÿTI:SP.500ÿBV: 100ÿBD:19961204ÿ"</definedName>
    <definedName name="AADERIVED_DAILY_2768_PRICE_AADATA_DAILY_2768_PRICE_041296_100">"ID:2768ÿTP:PRICEÿPD:DAILYÿSD:19961204ÿED:19971204ÿRF: 2ÿTI:UTXÿBV: 100ÿBD:19961204ÿ"</definedName>
    <definedName name="AADERIVED_DAILY_2768_PRICE_AADATA_DAILY_2768_PRICE_201196_100">"ID:2768ÿTP:PRICEÿPD:DAILYÿSD:19961120ÿED:19971120ÿRF: 2ÿTI:UTXÿBV: 100ÿBD:19961120ÿ"</definedName>
    <definedName name="AADERIVED_DAILY_2768_PRICE_AADATA_DAILY_United_Technology_Te_PRICE">"ID:United Technology/TextronÿTP:PRICEÿPD:DAILYÿSD:19961210ÿED:19971210ÿRF: 1ÿTI:TickerÿBV: 100ÿBD:18991231ÿ"</definedName>
    <definedName name="AADERIVED_DAILY_356497_PRICE_AADATA_DAILY_356497_PRICE_190499_100">"ID:356497ÿTP:PRICEÿPD:1ÿSD:19990419ÿED:20000505ÿRF: 2ÿTI:SCZÿBV: 100ÿBD:19990419ÿ"</definedName>
    <definedName name="AADERIVED_DAILY_356497_PRICE_AADATA_DAILY_U___Z_PRICE">"ID:U / ZÿTP:PRICEÿPD:1ÿSD:19990419ÿED:20000505ÿRF: 1ÿTI:TickerÿBV: 100ÿBD:18991231ÿ"</definedName>
    <definedName name="AADERIVED_DAILY_356497_PRICE_AADATA_DAILY_Z___U_PRICE">"ID:Z / UÿTP:PRICEÿPD:1ÿSD:19990419ÿED:20000505ÿRF: 1ÿTI:TickerÿBV: 100ÿBD:18991231ÿ"</definedName>
    <definedName name="AADERIVED_DAILY_451804_PRICE_AADATA_DAILY_Star___Kooper_PRICE">"ID:Star / KooperÿTP:PRICEÿPD:1ÿSD:19990921ÿED:20000120ÿRF: 1ÿTI:TickerÿBV: 100ÿBD:18991231ÿ"</definedName>
    <definedName name="AADERIVED_DAILY_456590_PRICE_AADATA_DAILY_456590_PRICE_190499_100">"ID:456590ÿTP:PRICEÿPD:1ÿSD:19990419ÿED:20000505ÿRF: 2ÿTI:RTYÿBV: 100ÿBD:19990419ÿ"</definedName>
    <definedName name="AADERIVED_DAILY_456590_PRICE_AADATA_DAILY_U___Z_PRICE">"ID:U / ZÿTP:PRICEÿPD:1ÿSD:19990419ÿED:20000505ÿRF: 1ÿTI:TickerÿBV: 100ÿBD:18991231ÿ"</definedName>
    <definedName name="AADERIVED_DAILY_456590_PRICE_AADATA_DAILY_Z___U_PRICE">"ID:Z / UÿTP:PRICEÿPD:1ÿSD:19990419ÿED:20000505ÿRF: 1ÿTI:TickerÿBV: 100ÿBD:18991231ÿ"</definedName>
    <definedName name="AADERIVED_DAILY_466020_PRICE_AADATA_DAILY_Star___Kooper_PRICE">"ID:Star / KooperÿTP:PRICEÿPD:1ÿSD:19990921ÿED:20000120ÿRF: 1ÿTI:TickerÿBV: 100ÿBD:18991231ÿ"</definedName>
    <definedName name="AADERIVED_DAILY_6848_PRICE_AADATA_DAILY_6848_PRICE_041296_100">"ID:6848ÿTP:PRICEÿPD:DAILYÿSD:19961204ÿED:19971204ÿRF: 2ÿTI:TXTÿBV: 100ÿBD:19961204ÿ"</definedName>
    <definedName name="AADERIVED_DAILY_6848_PRICE_AADATA_DAILY_6848_PRICE_201196_100">"ID:6848ÿTP:PRICEÿPD:DAILYÿSD:19961120ÿED:19971120ÿRF: 2ÿTI:TXTÿBV: 100ÿBD:19961120ÿ"</definedName>
    <definedName name="AADERIVED_DAILY_6848_PRICE_AADATA_DAILY_United_Technology_Te_PRICE">"ID:United Technology/TextronÿTP:PRICEÿPD:DAILYÿSD:19961210ÿED:19971210ÿRF: 1ÿTI:TickerÿBV: 100ÿBD:18991231ÿ"</definedName>
    <definedName name="AADERIVED_MONTHLY_13507_PRICE_AADATA_MONTHLY_13507_PRICE_301192_100">"ID:13507ÿTP:PRICEÿPD:MONTHLYÿSD:19921130ÿED:19971130ÿRF: 2ÿTI:SP.500ÿBV: 100ÿBD:19921130ÿ"</definedName>
    <definedName name="AADERIVED_MONTHLY_2768_PRICE_AADATA_MONTHLY_2768_PRICE_301192_100">"ID:2768ÿTP:PRICEÿPD:MONTHLYÿSD:19921130ÿED:19971130ÿRF: 2ÿTI:UTXÿBV: 100ÿBD:19921130ÿ"</definedName>
    <definedName name="AADERIVED_MONTHLY_2768_PRICE_AADATA_MONTHLY_2768_PRICE_311092_100">"ID:2768ÿTP:PRICEÿPD:MONTHLYÿSD:19921031ÿED:19971031ÿRF: 2ÿTI:UTXÿBV: 100ÿBD:19921031ÿ"</definedName>
    <definedName name="AADERIVED_MONTHLY_2768_PRICE_AADATA_MONTHLY_United_Technology_Te_PRICE">"ID:United Technology/TextronÿTP:PRICEÿPD:MONTHLYÿSD:19921031ÿED:19971130ÿRF: 1ÿTI:TickerÿBV: 100ÿBD:18991231ÿ"</definedName>
    <definedName name="AADERIVED_MONTHLY_6848_PRICE_AADATA_MONTHLY_6848_PRICE_301192_100">"ID:6848ÿTP:PRICEÿPD:MONTHLYÿSD:19921130ÿED:19971130ÿRF: 2ÿTI:TXTÿBV: 100ÿBD:19921130ÿ"</definedName>
    <definedName name="AADERIVED_MONTHLY_6848_PRICE_AADATA_MONTHLY_6848_PRICE_311092_100">"ID:6848ÿTP:PRICEÿPD:MONTHLYÿSD:19921031ÿED:19971031ÿRF: 2ÿTI:TXTÿBV: 100ÿBD:19921031ÿ"</definedName>
    <definedName name="AADERIVED_MONTHLY_6848_PRICE_AADATA_MONTHLY_United_Technology_Te_PRICE">"ID:United Technology/TextronÿTP:PRICEÿPD:MONTHLYÿSD:19921031ÿED:19971130ÿRF: 1ÿTI:TickerÿBV: 100ÿBD:18991231ÿ"</definedName>
    <definedName name="aaincr">1.1</definedName>
    <definedName name="aassy">#REF!</definedName>
    <definedName name="aawewfa" hidden="1">{#N/A,#N/A,TRUE,"Historicals";#N/A,#N/A,TRUE,"Charts";#N/A,#N/A,TRUE,"Forecasts"}</definedName>
    <definedName name="aawfasdf" hidden="1">{#N/A,#N/A,TRUE,"Historicals";#N/A,#N/A,TRUE,"Charts";#N/A,#N/A,TRUE,"Forecasts"}</definedName>
    <definedName name="abc" localSheetId="1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 localSheetId="12" hidden="1">{"DJH3",#N/A,FALSE,"PFL00805";"PJB3",#N/A,FALSE,"PFL00805";"JMD3",#N/A,FALSE,"PFL00805";"DNB3",#N/A,FALSE,"PFL00805";"MJP3",#N/A,FALSE,"PFL00805";"RAB3",#N/A,FALSE,"PFL00805";"GJW3",#N/A,FALSE,"PFL00805";"MASTER3",#N/A,FALSE,"PFL00805"}</definedName>
    <definedName name="abcd" hidden="1">{"DJH3",#N/A,FALSE,"PFL00805";"PJB3",#N/A,FALSE,"PFL00805";"JMD3",#N/A,FALSE,"PFL00805";"DNB3",#N/A,FALSE,"PFL00805";"MJP3",#N/A,FALSE,"PFL00805";"RAB3",#N/A,FALSE,"PFL00805";"GJW3",#N/A,FALSE,"PFL00805";"MASTER3",#N/A,FALSE,"PFL00805"}</definedName>
    <definedName name="AbilityToPay">#N/A</definedName>
    <definedName name="AbilityToPayCalc">#N/A</definedName>
    <definedName name="abit">0.000000001</definedName>
    <definedName name="AbsoluteCashflowTarget" localSheetId="12">#REF!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#REF!</definedName>
    <definedName name="AccountsDeptFixedOHIn" localSheetId="12">#REF!</definedName>
    <definedName name="AccountsDeptFixedOHIn">#REF!</definedName>
    <definedName name="AccountsDeptVariableOHIn" localSheetId="12">#REF!</definedName>
    <definedName name="AccountsDeptVariableOHIn">#REF!</definedName>
    <definedName name="AccsDataItem">OFFSET(LinkShtTL,0,1,1000,1)</definedName>
    <definedName name="ACCT">1</definedName>
    <definedName name="ACCT1">15</definedName>
    <definedName name="ACCT10">99</definedName>
    <definedName name="ACCT11">901</definedName>
    <definedName name="ACCT12">902</definedName>
    <definedName name="ACCT13">903</definedName>
    <definedName name="ACCT14">904</definedName>
    <definedName name="ACCT15">22</definedName>
    <definedName name="ACCT16">30</definedName>
    <definedName name="ACCT17">21</definedName>
    <definedName name="ACCT18">23</definedName>
    <definedName name="ACCT19">26</definedName>
    <definedName name="ACCT2">17</definedName>
    <definedName name="ACCT20">27</definedName>
    <definedName name="ACCT21">28</definedName>
    <definedName name="ACCT22">29</definedName>
    <definedName name="ACCT23">101</definedName>
    <definedName name="ACCT24">102</definedName>
    <definedName name="ACCT25">103</definedName>
    <definedName name="ACCT26">111</definedName>
    <definedName name="ACCT27">221</definedName>
    <definedName name="ACCT28">240</definedName>
    <definedName name="ACCT29">241</definedName>
    <definedName name="ACCT3">401</definedName>
    <definedName name="ACCT30">242</definedName>
    <definedName name="ACCT31">243</definedName>
    <definedName name="ACCT32">244</definedName>
    <definedName name="ACCT34">245</definedName>
    <definedName name="ACCT35">246</definedName>
    <definedName name="ACCT36">247</definedName>
    <definedName name="ACCT37">248</definedName>
    <definedName name="ACCT38">249</definedName>
    <definedName name="ACCT39">250</definedName>
    <definedName name="ACCT4">16</definedName>
    <definedName name="ACCT40">251</definedName>
    <definedName name="ACCT41">252</definedName>
    <definedName name="ACCT42">25</definedName>
    <definedName name="ACCT43">254</definedName>
    <definedName name="ACCT44">255</definedName>
    <definedName name="ACCT45">256</definedName>
    <definedName name="ACCT46">31</definedName>
    <definedName name="ACCT47">905</definedName>
    <definedName name="ACCT48">98</definedName>
    <definedName name="ACCT49">100</definedName>
    <definedName name="ACCT5">42</definedName>
    <definedName name="ACCT51">233</definedName>
    <definedName name="ACCT52">451</definedName>
    <definedName name="ACCT6">43</definedName>
    <definedName name="ACCT7">45</definedName>
    <definedName name="ACCT8">58</definedName>
    <definedName name="ACCT9">71</definedName>
    <definedName name="AcctMap">#REF!</definedName>
    <definedName name="ACCTNO">1</definedName>
    <definedName name="ACCTNUM">2</definedName>
    <definedName name="Act_Capex" localSheetId="12">#REF!</definedName>
    <definedName name="Act_Capex">#REF!</definedName>
    <definedName name="Act_Capex_Value" localSheetId="12">#REF!</definedName>
    <definedName name="Act_Capex_Value">#REF!</definedName>
    <definedName name="ACT_Period" localSheetId="12">#REF!</definedName>
    <definedName name="ACT_Period">#REF!</definedName>
    <definedName name="Act_YTD" localSheetId="12">#REF!</definedName>
    <definedName name="Act_YTD">#REF!</definedName>
    <definedName name="Act2000cum" localSheetId="12">#REF!</definedName>
    <definedName name="Act2000cum">#REF!</definedName>
    <definedName name="Act2000cumNew" localSheetId="12">#REF!</definedName>
    <definedName name="Act2000cumNew">#REF!</definedName>
    <definedName name="Act2000New" localSheetId="12">#REF!</definedName>
    <definedName name="Act2000New">#REF!</definedName>
    <definedName name="Act2002com" localSheetId="12">[8]Act2002com!$C$1:$N$210</definedName>
    <definedName name="Act2002com">#REF!</definedName>
    <definedName name="ActionInclude" localSheetId="12">#REF!</definedName>
    <definedName name="ActionInclude">#REF!</definedName>
    <definedName name="actions">92363292</definedName>
    <definedName name="Actions_Config_Fields" localSheetId="12">OFFSET(#REF!,1,,COUNTA(#REF!)-1,COUNTA(#REF!))</definedName>
    <definedName name="Actions_Config_Fields">OFFSET(#REF!,1,,COUNTA(#REF!)-1,COUNTA(#REF!))</definedName>
    <definedName name="ActTot">155626</definedName>
    <definedName name="Actual">#REF!,#REF!,#REF!,#REF!,#REF!,#REF!,#REF!,#REF!,#REF!</definedName>
    <definedName name="actual_start_year">1995</definedName>
    <definedName name="ACwvu.inputs._.raw._.data." hidden="1">#REF!</definedName>
    <definedName name="ACwvu.summary1." hidden="1">#REF!</definedName>
    <definedName name="ACwvu.summary2." hidden="1">#REF!</definedName>
    <definedName name="ACwvu.summary3." hidden="1">#REF!</definedName>
    <definedName name="adad" localSheetId="12" hidden="1">{#N/A,#N/A,FALSE,"Aging Summary";#N/A,#N/A,FALSE,"Ratio Analysis";#N/A,#N/A,FALSE,"Test 120 Day Accts";#N/A,#N/A,FALSE,"Tickmarks"}</definedName>
    <definedName name="adad" hidden="1">{#N/A,#N/A,FALSE,"Aging Summary";#N/A,#N/A,FALSE,"Ratio Analysis";#N/A,#N/A,FALSE,"Test 120 Day Accts";#N/A,#N/A,FALSE,"Tickmarks"}</definedName>
    <definedName name="add" localSheetId="12" hidden="1">{#N/A,#N/A,FALSE,"Aging Summary";#N/A,#N/A,FALSE,"Ratio Analysis";#N/A,#N/A,FALSE,"Test 120 Day Accts";#N/A,#N/A,FALSE,"Tickmarks"}</definedName>
    <definedName name="add" hidden="1">{#N/A,#N/A,FALSE,"Aging Summary";#N/A,#N/A,FALSE,"Ratio Analysis";#N/A,#N/A,FALSE,"Test 120 Day Accts";#N/A,#N/A,FALSE,"Tickmarks"}</definedName>
    <definedName name="adf" localSheetId="12" hidden="1">{#N/A,#N/A,TRUE,"Cover sheet";#N/A,#N/A,TRUE,"Summary";#N/A,#N/A,TRUE,"Key Assumptions";#N/A,#N/A,TRUE,"Profit &amp; Loss";#N/A,#N/A,TRUE,"Balance Sheet";#N/A,#N/A,TRUE,"Cashflow";#N/A,#N/A,TRUE,"IRR";#N/A,#N/A,TRUE,"Ratios";#N/A,#N/A,TRUE,"Debt analysis"}</definedName>
    <definedName name="adf" hidden="1">{#N/A,#N/A,TRUE,"Cover sheet";#N/A,#N/A,TRUE,"Summary";#N/A,#N/A,TRUE,"Key Assumptions";#N/A,#N/A,TRUE,"Profit &amp; Loss";#N/A,#N/A,TRUE,"Balance Sheet";#N/A,#N/A,TRUE,"Cashflow";#N/A,#N/A,TRUE,"IRR";#N/A,#N/A,TRUE,"Ratios";#N/A,#N/A,TRUE,"Debt analysis"}</definedName>
    <definedName name="adj_1" localSheetId="12">#REF!</definedName>
    <definedName name="adj_1">#REF!</definedName>
    <definedName name="adj_2" localSheetId="12">#REF!</definedName>
    <definedName name="adj_2">#REF!</definedName>
    <definedName name="adj_3" localSheetId="12">#REF!</definedName>
    <definedName name="adj_3">#REF!</definedName>
    <definedName name="admin">1</definedName>
    <definedName name="adrian_days_avail" localSheetId="12">#REF!</definedName>
    <definedName name="adrian_days_avail">#REF!</definedName>
    <definedName name="adrian_days_trained" localSheetId="12">#REF!</definedName>
    <definedName name="adrian_days_trained">#REF!</definedName>
    <definedName name="adrian_util" localSheetId="12">#REF!</definedName>
    <definedName name="adrian_util">#REF!</definedName>
    <definedName name="adsfgreg" hidden="1">{#N/A,#N/A,TRUE,"Historicals";#N/A,#N/A,TRUE,"Charts";#N/A,#N/A,TRUE,"Forecasts"}</definedName>
    <definedName name="adsfregh" hidden="1">{#N/A,#N/A,TRUE,"Historicals";#N/A,#N/A,TRUE,"Charts";#N/A,#N/A,TRUE,"Forecasts"}</definedName>
    <definedName name="adsfrergre" hidden="1">{#N/A,#N/A,TRUE,"Historicals";#N/A,#N/A,TRUE,"Charts";#N/A,#N/A,TRUE,"Forecasts"}</definedName>
    <definedName name="ADSTOCK">#REF!</definedName>
    <definedName name="ADSTOCK_minus0.95">#REF!</definedName>
    <definedName name="ADSTOCK_plus0.95">#REF!</definedName>
    <definedName name="AdvisoryCancelcommit" localSheetId="12">#REF!</definedName>
    <definedName name="AdvisoryCancelcommit">#REF!</definedName>
    <definedName name="AdvisoryCancelMTD" localSheetId="12">#REF!</definedName>
    <definedName name="AdvisoryCancelMTD">#REF!</definedName>
    <definedName name="AdvisoryCancelUpside" localSheetId="12">#REF!</definedName>
    <definedName name="AdvisoryCancelUpside">#REF!</definedName>
    <definedName name="AdvisoryNBcommit" localSheetId="12">#REF!</definedName>
    <definedName name="AdvisoryNBcommit">#REF!</definedName>
    <definedName name="AdvisoryNBMTD" localSheetId="12">#REF!</definedName>
    <definedName name="AdvisoryNBMTD">#REF!</definedName>
    <definedName name="AdvisoryNBUpside" localSheetId="12">#REF!</definedName>
    <definedName name="AdvisoryNBUpside">#REF!</definedName>
    <definedName name="AdvisoryRenewalCount" localSheetId="12">#REF!</definedName>
    <definedName name="AdvisoryRenewalCount">#REF!</definedName>
    <definedName name="AdvisoryUpsellcommit" localSheetId="12">#REF!</definedName>
    <definedName name="AdvisoryUpsellcommit">#REF!</definedName>
    <definedName name="AdvisoryUpsellMTD" localSheetId="12">#REF!</definedName>
    <definedName name="AdvisoryUpsellMTD">#REF!</definedName>
    <definedName name="AdvisoryUpsellUpside" localSheetId="12">#REF!</definedName>
    <definedName name="AdvisoryUpsellUpside">#REF!</definedName>
    <definedName name="AdvisoryVBEUcommit" localSheetId="12">#REF!</definedName>
    <definedName name="AdvisoryVBEUcommit">#REF!</definedName>
    <definedName name="AdvisoryVBEUMTD" localSheetId="12">#REF!</definedName>
    <definedName name="AdvisoryVBEUMTD">#REF!</definedName>
    <definedName name="AdvisoryVBEUUpside" localSheetId="12">#REF!</definedName>
    <definedName name="AdvisoryVBEUUpside">#REF!</definedName>
    <definedName name="AegisII" localSheetId="12">#REF!</definedName>
    <definedName name="AegisII">#REF!</definedName>
    <definedName name="aetr3w">#REF!</definedName>
    <definedName name="affdsfasfa"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affdsfasfa"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afgggrtgh" hidden="1">{#N/A,#N/A,TRUE,"Historicals";#N/A,#N/A,TRUE,"Charts";#N/A,#N/A,TRUE,"Forecasts"}</definedName>
    <definedName name="afsdaa" hidden="1">#REF!</definedName>
    <definedName name="Aging" localSheetId="12" hidden="1">{#N/A,#N/A,FALSE,"Aging Summary";#N/A,#N/A,FALSE,"Ratio Analysis";#N/A,#N/A,FALSE,"Test 120 Day Accts";#N/A,#N/A,FALSE,"Tickmarks"}</definedName>
    <definedName name="Aging" hidden="1">{#N/A,#N/A,FALSE,"Aging Summary";#N/A,#N/A,FALSE,"Ratio Analysis";#N/A,#N/A,FALSE,"Test 120 Day Accts";#N/A,#N/A,FALSE,"Tickmarks"}</definedName>
    <definedName name="All"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cash">1</definedName>
    <definedName name="Allocation_Case">7</definedName>
    <definedName name="AllocKey">#REF!</definedName>
    <definedName name="AllStockPool">2</definedName>
    <definedName name="AllStockPurch">3</definedName>
    <definedName name="AllTables" localSheetId="12">{7}</definedName>
    <definedName name="AllTables">{7}</definedName>
    <definedName name="alright">#REF!</definedName>
    <definedName name="Altec">#REF!</definedName>
    <definedName name="AMLDSpecifiedExpenditure" localSheetId="12">#REF!</definedName>
    <definedName name="AMLDSpecifiedExpenditure">#REF!</definedName>
    <definedName name="AMNET_Dec_15" localSheetId="12">#REF!</definedName>
    <definedName name="AMNET_Dec_15">#REF!</definedName>
    <definedName name="AMNET_Jan_16">#REF!</definedName>
    <definedName name="AMNET_Mnth" localSheetId="12">#REF!</definedName>
    <definedName name="AMNET_Mnth">#REF!</definedName>
    <definedName name="AMNET_Mnth_BUD" localSheetId="12">#REF!</definedName>
    <definedName name="AMNET_Mnth_BUD">#REF!</definedName>
    <definedName name="AMNET_mnth_list" localSheetId="12">#REF!</definedName>
    <definedName name="AMNET_mnth_list">#REF!</definedName>
    <definedName name="AMNET_mtd" localSheetId="12">#REF!</definedName>
    <definedName name="AMNET_mtd">#REF!</definedName>
    <definedName name="AMNET_qtd" localSheetId="12">#REF!</definedName>
    <definedName name="AMNET_qtd">#REF!</definedName>
    <definedName name="AMNET_qtr_BUD" localSheetId="12">#REF!</definedName>
    <definedName name="AMNET_qtr_BUD">#REF!</definedName>
    <definedName name="AMNET_YTD_BUD" localSheetId="12">#REF!</definedName>
    <definedName name="AMNET_YTD_BUD">#REF!</definedName>
    <definedName name="Amort">#REF!</definedName>
    <definedName name="AmortACT05" localSheetId="12">#REF!</definedName>
    <definedName name="AmortACT05">#REF!</definedName>
    <definedName name="AmortBUD06" localSheetId="12">#REF!</definedName>
    <definedName name="AmortBUD06">#REF!</definedName>
    <definedName name="anfangsdatum">DATEVALUE("01.10.1996")</definedName>
    <definedName name="Anisa" localSheetId="12" hidden="1">{#N/A,#N/A,FALSE,"Aging Summary";#N/A,#N/A,FALSE,"Ratio Analysis";#N/A,#N/A,FALSE,"Test 120 Day Accts";#N/A,#N/A,FALSE,"Tickmarks"}</definedName>
    <definedName name="Anisa" hidden="1">{#N/A,#N/A,FALSE,"Aging Summary";#N/A,#N/A,FALSE,"Ratio Analysis";#N/A,#N/A,FALSE,"Test 120 Day Accts";#N/A,#N/A,FALSE,"Tickmarks"}</definedName>
    <definedName name="Annual_marketingspend">#REF!</definedName>
    <definedName name="AnnualBaseSalaryCeic" localSheetId="12">#REF!</definedName>
    <definedName name="AnnualBaseSalaryCeic">#REF!</definedName>
    <definedName name="Annualization_Factor">69.03/54.876539</definedName>
    <definedName name="anscount" hidden="1">1</definedName>
    <definedName name="AOE" localSheetId="12">#REF!</definedName>
    <definedName name="AOE">#REF!</definedName>
    <definedName name="APAC_Dec_15" localSheetId="12">#REF!</definedName>
    <definedName name="APAC_Dec_15">#REF!</definedName>
    <definedName name="APAC_Jan_16" localSheetId="12">#REF!</definedName>
    <definedName name="APAC_Jan_16">#REF!</definedName>
    <definedName name="APAC_Mnth" localSheetId="12">#REF!</definedName>
    <definedName name="APAC_Mnth">#REF!</definedName>
    <definedName name="APAC_mnth_list" localSheetId="12">#REF!</definedName>
    <definedName name="APAC_mnth_list">#REF!</definedName>
    <definedName name="APAC_mtd" localSheetId="12">'[9]APAC lookup'!$D$3:$AB$108</definedName>
    <definedName name="APAC_mtd">#REF!</definedName>
    <definedName name="APAC_qtd">#REF!</definedName>
    <definedName name="appendix4" localSheetId="12"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pendix41" localSheetId="12" hidden="1">{#N/A,#N/A,TRUE,"Cover sheet";#N/A,#N/A,TRUE,"Summary";#N/A,#N/A,TRUE,"Key Assumptions";#N/A,#N/A,TRUE,"Profit &amp; Loss";#N/A,#N/A,TRUE,"Balance Sheet";#N/A,#N/A,TRUE,"Cashflow";#N/A,#N/A,TRUE,"IRR";#N/A,#N/A,TRUE,"Ratios";#N/A,#N/A,TRUE,"Debt analysis"}</definedName>
    <definedName name="appendix41" hidden="1">{#N/A,#N/A,TRUE,"Cover sheet";#N/A,#N/A,TRUE,"Summary";#N/A,#N/A,TRUE,"Key Assumptions";#N/A,#N/A,TRUE,"Profit &amp; Loss";#N/A,#N/A,TRUE,"Balance Sheet";#N/A,#N/A,TRUE,"Cashflow";#N/A,#N/A,TRUE,"IRR";#N/A,#N/A,TRUE,"Ratios";#N/A,#N/A,TRUE,"Debt analysis"}</definedName>
    <definedName name="Application">#REF!</definedName>
    <definedName name="Applications">#REF!</definedName>
    <definedName name="Apr_15" localSheetId="12">#REF!</definedName>
    <definedName name="Apr_15">#REF!</definedName>
    <definedName name="apr_revenue" localSheetId="12">#REF!</definedName>
    <definedName name="apr_revenue">#REF!</definedName>
    <definedName name="AprAct" localSheetId="12">#REF!</definedName>
    <definedName name="AprAct">#REF!</definedName>
    <definedName name="AprFTE" localSheetId="12">#REF!</definedName>
    <definedName name="AprFTE">#REF!</definedName>
    <definedName name="APRIL">13</definedName>
    <definedName name="Apriltb" localSheetId="12">#REF!</definedName>
    <definedName name="Apriltb">#REF!</definedName>
    <definedName name="APRPT">0.11</definedName>
    <definedName name="aq" hidden="1">{"'Break down'!$A$4"}</definedName>
    <definedName name="aquatic" hidden="1">{"'Break down'!$A$4"}</definedName>
    <definedName name="aquatic1" hidden="1">{"'Break down'!$A$4"}</definedName>
    <definedName name="ARf">#REF!</definedName>
    <definedName name="arr_HFMUnits" localSheetId="12">#REF!</definedName>
    <definedName name="arr_HFMUnits">#REF!</definedName>
    <definedName name="As_at_date" localSheetId="12">#REF!</definedName>
    <definedName name="As_at_date">#REF!</definedName>
    <definedName name="AS2DocOpenMode" hidden="1">"AS2DocumentBrowse"</definedName>
    <definedName name="AS2HasNoAutoHeaderFooter">"OFF"</definedName>
    <definedName name="AS2NamedRange" hidden="1">74</definedName>
    <definedName name="AS2ReportLS" hidden="1">1</definedName>
    <definedName name="AS2SyncStepLS" hidden="1">0</definedName>
    <definedName name="AS2VersionLS" hidden="1">300</definedName>
    <definedName name="asa" localSheetId="12" hidden="1">{"Bank Rec",#N/A,FALSE,"Bank Rec"}</definedName>
    <definedName name="asa" hidden="1">{"Bank Rec",#N/A,FALSE,"Bank Rec"}</definedName>
    <definedName name="asadas">#REF!</definedName>
    <definedName name="asd" hidden="1">#REF!</definedName>
    <definedName name="asdasdas" localSheetId="12" hidden="1">{"Cash Book",#N/A,FALSE,"Cash Book"}</definedName>
    <definedName name="asdasdas" hidden="1">{"Cash Book",#N/A,FALSE,"Cash Book"}</definedName>
    <definedName name="asdasdsa" localSheetId="12" hidden="1">{"Bank Rec",#N/A,FALSE,"Bank Rec"}</definedName>
    <definedName name="asdasdsa" hidden="1">{"Bank Rec",#N/A,FALSE,"Bank Rec"}</definedName>
    <definedName name="asdf">DATE(YEAR(Loan_Start),MONTH(Loan_Start)+Payment_Number,DAY(Loan_Start))</definedName>
    <definedName name="asdfafds">#REF!</definedName>
    <definedName name="asdfg" hidden="1">{#N/A,#N/A,TRUE,"Historicals";#N/A,#N/A,TRUE,"Charts";#N/A,#N/A,TRUE,"Forecasts"}</definedName>
    <definedName name="asdfreghrsgd" hidden="1">{#N/A,#N/A,TRUE,"Historicals";#N/A,#N/A,TRUE,"Charts";#N/A,#N/A,TRUE,"Forecasts"}</definedName>
    <definedName name="asdfwe" hidden="1">{#N/A,#N/A,TRUE,"Historicals";#N/A,#N/A,TRUE,"Charts";#N/A,#N/A,TRUE,"Forecasts"}</definedName>
    <definedName name="ase" hidden="1">{"'Break down'!$A$4"}</definedName>
    <definedName name="aseewrew">#REF!</definedName>
    <definedName name="asf" hidden="1">#REF!</definedName>
    <definedName name="asofdate">39885</definedName>
    <definedName name="asp_it_percentage_of_service_fees">2/3</definedName>
    <definedName name="ASPAC1">"CommandButton1"</definedName>
    <definedName name="ass" localSheetId="12" hidden="1">{"Gen Sheet",#N/A,FALSE,"Gen Sheet"}</definedName>
    <definedName name="ass" hidden="1">{"Gen Sheet",#N/A,FALSE,"Gen Sheet"}</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PrepaidExpenses">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ssumptions">"Assumptions"</definedName>
    <definedName name="asw">#REF!</definedName>
    <definedName name="attab" localSheetId="12">#REF!</definedName>
    <definedName name="attab">#REF!</definedName>
    <definedName name="aufzins_jahre">20</definedName>
    <definedName name="AUG">5</definedName>
    <definedName name="Aug_15" localSheetId="12">#REF!</definedName>
    <definedName name="Aug_15">#REF!</definedName>
    <definedName name="aug05_renewal" localSheetId="12">#REF!</definedName>
    <definedName name="aug05_renewal">#REF!</definedName>
    <definedName name="AugAct" localSheetId="12">#REF!</definedName>
    <definedName name="AugAct">#REF!</definedName>
    <definedName name="AugFTE" localSheetId="12">#REF!</definedName>
    <definedName name="AugFTE">#REF!</definedName>
    <definedName name="AUGPT">0.07</definedName>
    <definedName name="Augtb" localSheetId="12">#REF!</definedName>
    <definedName name="Augtb">#REF!</definedName>
    <definedName name="Aumen" localSheetId="12">[10]Input!$M$991:$M$992</definedName>
    <definedName name="Aumen">#REF!</definedName>
    <definedName name="AUS_Mnth_BUD" localSheetId="12">#REF!</definedName>
    <definedName name="AUS_Mnth_BUD">#REF!</definedName>
    <definedName name="AUS_Qtr_BUD" localSheetId="12">#REF!</definedName>
    <definedName name="AUS_Qtr_BUD">#REF!</definedName>
    <definedName name="AUS_YTD_BUD" localSheetId="12">#REF!</definedName>
    <definedName name="AUS_YTD_BUD">#REF!</definedName>
    <definedName name="AUSC_mnth" localSheetId="12">#REF!</definedName>
    <definedName name="AUSC_mnth">#REF!</definedName>
    <definedName name="AUSC_mnth_BUD" localSheetId="12">#REF!</definedName>
    <definedName name="AUSC_mnth_BUD">#REF!</definedName>
    <definedName name="AUSC_qtd" localSheetId="12">#REF!</definedName>
    <definedName name="AUSC_qtd">#REF!</definedName>
    <definedName name="AUSC_qtr_BUD" localSheetId="12">#REF!</definedName>
    <definedName name="AUSC_qtr_BUD">#REF!</definedName>
    <definedName name="AUSC_ytd" localSheetId="12">#REF!</definedName>
    <definedName name="AUSC_ytd">#REF!</definedName>
    <definedName name="AUSC_ytd_Bud" localSheetId="12">#REF!</definedName>
    <definedName name="AUSC_ytd_Bud">#REF!</definedName>
    <definedName name="AUSCmnth_list" localSheetId="12">#REF!</definedName>
    <definedName name="AUSCmnth_list">#REF!</definedName>
    <definedName name="AUSSIC_Mnth_Bud" localSheetId="12">#REF!</definedName>
    <definedName name="AUSSIC_Mnth_Bud">#REF!</definedName>
    <definedName name="AUSSIEC_Mnth_BUD" localSheetId="12">#REF!</definedName>
    <definedName name="AUSSIEC_Mnth_BUD">#REF!</definedName>
    <definedName name="AUSTRALIA_NET">110</definedName>
    <definedName name="AUSTRIA_NET">107</definedName>
    <definedName name="AUTHOR2_1a56590d76944a3ba977653c57a48d69">#REF!</definedName>
    <definedName name="AUTHOR2_4ad1ba0913af43aab43432607d358232">#REF!</definedName>
    <definedName name="AUTHOR2_51a6c2538b734489b58f0de6caceb929">#REF!</definedName>
    <definedName name="AUTHOR2_5752fa4b4d344aec8a34267b2b28547c">#REF!</definedName>
    <definedName name="AUTHOR2_716b42ca70ef4276ba360c14e2c9a45d">#REF!</definedName>
    <definedName name="AUTHOR2_b88daec60dea49d6868c1b81eb3e7b04">#REF!</definedName>
    <definedName name="AUTHOR2_dcc42cfe535c4b2aac7b7fea10192905">#REF!</definedName>
    <definedName name="AUTHOR2_f443441475664c679011bfacddb72bdb">#REF!</definedName>
    <definedName name="AUTHOR2_f87a20368eed4c93b54e599859cc9850">#REF!</definedName>
    <definedName name="Automatico" localSheetId="12">#REF!</definedName>
    <definedName name="Automatico">#REF!</definedName>
    <definedName name="Average_Support_Fee" localSheetId="12">#REF!</definedName>
    <definedName name="Average_Support_Fee">#REF!</definedName>
    <definedName name="AvRMR">#REF!</definedName>
    <definedName name="AvRMR_Growth">#REF!</definedName>
    <definedName name="avRMR_growth_minus0.95">#REF!</definedName>
    <definedName name="avRMR_growth_plus0.95">#REF!</definedName>
    <definedName name="aw" hidden="1">{"'Break down'!$A$4"}</definedName>
    <definedName name="awere3r">#REF!</definedName>
    <definedName name="ay">#REF!</definedName>
    <definedName name="b" hidden="1">#REF!</definedName>
    <definedName name="ba" localSheetId="12" hidden="1">{"'OP 1999'!$A$7:$H$30"}</definedName>
    <definedName name="ba" hidden="1">{"'OP 1999'!$A$7:$H$30"}</definedName>
    <definedName name="Backlog_Commissioned">"Backlog - Commissioned"</definedName>
    <definedName name="Backlog_Commissioned_Q2">"Backlog - Commissioned by Q2"</definedName>
    <definedName name="Backlog_Commissioned_Qtr">"Backlog - Commissioned by Q3"</definedName>
    <definedName name="Backlog_Non_Commissioned">"Backlog - Non-Commissioned"</definedName>
    <definedName name="Backlog_Non_Commissioned_Q2">"Backlog - Non-Commissioned by Q2"</definedName>
    <definedName name="Backlog_Non_Commissioned_Qtr">"Backlog - Non-Commissioned by Q3"</definedName>
    <definedName name="balance_type">1</definedName>
    <definedName name="BalanceSheet">INDIRECT(ADDRESS(20,2,1,1,"Comp"))</definedName>
    <definedName name="BalanceSheet2000Con" localSheetId="12">#REF!</definedName>
    <definedName name="BalanceSheet2000Con">#REF!</definedName>
    <definedName name="BalanceSheet2000UBF" localSheetId="12">#REF!</definedName>
    <definedName name="BalanceSheet2000UBF">#REF!</definedName>
    <definedName name="BalanceSheet2001Con" localSheetId="12">#REF!</definedName>
    <definedName name="BalanceSheet2001Con">#REF!</definedName>
    <definedName name="BalanceSheet2001UBF" localSheetId="12">#REF!</definedName>
    <definedName name="BalanceSheet2001UBF">#REF!</definedName>
    <definedName name="BalanceSheetDates" localSheetId="12">#REF!</definedName>
    <definedName name="BalanceSheetDates">#REF!</definedName>
    <definedName name="Balsht1415" localSheetId="12">#REF!</definedName>
    <definedName name="Balsht1415">#REF!</definedName>
    <definedName name="BalSht1516" localSheetId="12">#REF!</definedName>
    <definedName name="BalSht1516">#REF!</definedName>
    <definedName name="BalSht1617" localSheetId="12">#REF!</definedName>
    <definedName name="BalSht1617">#REF!</definedName>
    <definedName name="BankFees" localSheetId="12">#REF!</definedName>
    <definedName name="BankFees">#REF!</definedName>
    <definedName name="BankLoanRate" localSheetId="12">#REF!</definedName>
    <definedName name="BankLoanRate">#REF!</definedName>
    <definedName name="Bas_de_page" localSheetId="12">#REF!</definedName>
    <definedName name="Bas_de_page">#REF!</definedName>
    <definedName name="Base_" localSheetId="12">#REF!</definedName>
    <definedName name="Base_">#REF!</definedName>
    <definedName name="base_114" localSheetId="12">#REF!</definedName>
    <definedName name="base_114">#REF!</definedName>
    <definedName name="Base_rate" localSheetId="12">#REF!</definedName>
    <definedName name="Base_rate">#REF!</definedName>
    <definedName name="Base_Year">2005</definedName>
    <definedName name="basismenge_run_in">351100000</definedName>
    <definedName name="bb" hidden="1">#REF!</definedName>
    <definedName name="bBack" hidden="1">TRUE</definedName>
    <definedName name="bBackHomePage" hidden="1">TRUE</definedName>
    <definedName name="bbbbbbbbbbbbb" hidden="1">#REF!</definedName>
    <definedName name="bbbbbbbbbbbbbbbbbbbb">36943.5090625</definedName>
    <definedName name="BBK" hidden="1">#REF!</definedName>
    <definedName name="bc" hidden="1">#REF!</definedName>
    <definedName name="BCComm" localSheetId="12">#REF!</definedName>
    <definedName name="BCComm">#REF!</definedName>
    <definedName name="bdfgbrt" hidden="1">{#N/A,#N/A,TRUE,"Historicals";#N/A,#N/A,TRUE,"Charts";#N/A,#N/A,TRUE,"Forecasts"}</definedName>
    <definedName name="bdfstry" hidden="1">{#N/A,#N/A,TRUE,"Historicals";#N/A,#N/A,TRUE,"Charts";#N/A,#N/A,TRUE,"Forecasts"}</definedName>
    <definedName name="bef" hidden="1">#REF!</definedName>
    <definedName name="beg" hidden="1">#REF!</definedName>
    <definedName name="BEL_NET">111</definedName>
    <definedName name="BEPS06">1.33</definedName>
    <definedName name="BestAQ1M1">0</definedName>
    <definedName name="BestAQ1M2">0</definedName>
    <definedName name="BestAQ1M3">0</definedName>
    <definedName name="BestAQ2M1">0</definedName>
    <definedName name="BestAQ2M2">0</definedName>
    <definedName name="BestAQ2M3">0</definedName>
    <definedName name="BestAQ3">0</definedName>
    <definedName name="BestAQ4">0</definedName>
    <definedName name="BestAQ5">0</definedName>
    <definedName name="BestAQ6">0</definedName>
    <definedName name="BEU_revenue2018Budget" localSheetId="12">#REF!</definedName>
    <definedName name="BEU_revenue2018Budget">#REF!</definedName>
    <definedName name="BEU_revenue2019Budget" localSheetId="12">#REF!</definedName>
    <definedName name="BEU_revenue2019Budget">#REF!</definedName>
    <definedName name="BEU_revenue2020Budget" localSheetId="12">#REF!</definedName>
    <definedName name="BEU_revenue2020Budget">#REF!</definedName>
    <definedName name="bex" hidden="1">#REF!</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LAGDBKLU37O6Q8M6D5KB3Y1"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G235YMT42FBU9V96ZEXHOQR" hidden="1">#REF!</definedName>
    <definedName name="BEx1OI5MBZI8KEL2FZS31LJL8IKD"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0MUN1X1FGVDR6IBXV3AYK3C"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3OQ1MT3IGJLJXUE26AOGC1G" hidden="1">#REF!</definedName>
    <definedName name="BEx3JC2TY7JNAAC3L7QHVPQXLGQ8" hidden="1">#REF!</definedName>
    <definedName name="BEx3JMKGGBQZCNS9GG0XPNFFZHYG"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9XJ2MIQOZOQC2FXQJ2TDR95"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PHDUKNJYTCQXB79QEW88KC8"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UEM24ZED9VYADF1LHA31YNV" hidden="1">#REF!</definedName>
    <definedName name="BEx5NV06L5J5IMKGOMGKGJ4PBZCD" hidden="1">#REF!</definedName>
    <definedName name="BEx5NZSSQ6PY99ZX2D7Q9IGOR34W" hidden="1">#REF!</definedName>
    <definedName name="BEx5O21O6UOIZM3N6WHQJSAUBK16"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ENJOBQ9IMACXOZ154XHT1A0"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9MXVC2ZETL4GK9ZOC2NIZ0K"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SW56XSIHUS07AYSJ48M49U0"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ORYESYM6I22AJH70PF3DYQI"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4UV33TKLNRNEN1LPVPIWCOT0"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8JHA36NDU1F9UQDZPIDK583N"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MO2IUOIM85NTV875E715AA2" hidden="1">#REF!</definedName>
    <definedName name="BEx9BYSYW7QCPXS2NAVLFAU5Y2Z2" hidden="1">#REF!</definedName>
    <definedName name="BEx9C17AHM4NMY8G3WK6YQ0T0WDU" hidden="1">#REF!</definedName>
    <definedName name="BEx9C590HJ2O31IWJB73C1HR74AI" hidden="1">#REF!</definedName>
    <definedName name="BEx9C6G6HWT20PEB360EH8RXJY5F"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D1BC9FT19KY0INAABNDBAMR1"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DF04J4123VCCHB6U5T18EIQ"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BEEYPS5HLS3XT34AKZN94G" hidden="1">#REF!</definedName>
    <definedName name="BEx9G17GB2V3PQ50QQFW2NROEZT9" hidden="1">#REF!</definedName>
    <definedName name="BEx9G892CF6SM99J007LDYZPPYNL" hidden="1">#REF!</definedName>
    <definedName name="BEx9GDY4D8ZPQJCYFIMYM0V0C51Y"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6UCGQHNKD11PF7YY4PWE7AF" hidden="1">#REF!</definedName>
    <definedName name="BExAY81HIJSS7SKS1W0I0T6EJ0QZ"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8YEJUX1I2ZP2R58HPZC1PQJ"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SEURAJUYQ3AB8CHNTGUIPPJ"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PGKSIOHIBS04R2XQYPI49PL" hidden="1">#REF!</definedName>
    <definedName name="BExCYPRC5HJE6N2XQTHCT6NXGP8N" hidden="1">#REF!</definedName>
    <definedName name="BExCYUK0I3UEXZNFDW71G6Z6D8XR" hidden="1">#REF!</definedName>
    <definedName name="BExCZ33F3I07L3QZV5LC8TP0EAFL"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TZAP8R69U31W4LKGTKKGKQE" hidden="1">#REF!</definedName>
    <definedName name="BExEQWJ3KZG1O3S9J3CTXIY8I03D"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TA1PPUPC8GUTZ18GXG2K9U7"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9OS91RT7N7IW8JLMZ121ZP3" hidden="1">#REF!</definedName>
    <definedName name="BExF0DVUM5ZKYACYQ0GUCO14FXO9"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OJO0P8I5INNTL15CALDNIYO" hidden="1">#REF!</definedName>
    <definedName name="BExGOROWSCEN1I6IXZVXWNFSY76K" hidden="1">#REF!</definedName>
    <definedName name="BExGOT6UXUX5FVTAYL9SOBZ1D0II" hidden="1">#REF!</definedName>
    <definedName name="BExGOXJDHUDPDT8I8IVGVW9J0R5Q" hidden="1">#REF!</definedName>
    <definedName name="BExGP5H752MD8MVHM2BB12PZQ4M4"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HKWEQEL43V2IRTHIL3SKL89"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HZROC86IFGNDBDWZNBH5Q2V" hidden="1">#REF!</definedName>
    <definedName name="BExGRUKVVKDL8483WI70VN2QZDGD" hidden="1">#REF!</definedName>
    <definedName name="BExGRWOG8H774BWL55XHDM510RIO"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P422IUEYOSDOQ0FC99S4B0A"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8K4UJT5C6ZAU3VI5T66TY74"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FVCJM0X6I63J0LTJTAN78EXQ"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GY0DLOZ9NBSWSCQPWU2N4QZF" hidden="1">#REF!</definedName>
    <definedName name="BExIH51URLQJA6KNX5CJKIUIR5UQ" hidden="1">#REF!</definedName>
    <definedName name="BExIHBHXA7E7VUTBVHXXXCH3A5CL" hidden="1">#REF!</definedName>
    <definedName name="BExIHDAMHT1CAKC83LCSNV9RAMMY"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C4XPHX2HPDWWKGPRGTLOJC5"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OYDOSD8G9ISLPSJIP68Z7G5"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9OSXVLZX1W65QOCH2O0TZ"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STOKDXHNO612PXMT75D7SDY1" hidden="1">#REF!</definedName>
    <definedName name="BExIT1H3P56GFIL06KY89FORVJRM"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0OCPJ4N6G9CC41OTGTOV33"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HZNTGBMYSLHW45LRZ3XLNHCV"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Q03LRLRPLW6E8P5QA9LFBGF"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OWEQWB18XVO2KPPTGRQ9XPMD"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S3TU9ZISEFNAGIP4D2THSPK" hidden="1">#REF!</definedName>
    <definedName name="BExKRVUSQ6PA7ZYQSTEQL3X7PB9P" hidden="1">#REF!</definedName>
    <definedName name="BExKRY3KZ7F7RB2KH8HXSQ85IEQO" hidden="1">#REF!</definedName>
    <definedName name="BExKSA37DZTCK6H13HPIKR0ZFVL8" hidden="1">#REF!</definedName>
    <definedName name="BExKSAJ9PLFSAM5DGYLJ0LGWBOCJ" hidden="1">#REF!</definedName>
    <definedName name="BExKSCSB4QOSOBI6JZ4RC017XNHC"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J5OQC4ELGJKUQRLYPZVFH9B"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QTAF4K0W33B151JV9BWBYSK"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22WFV0TBUK79N4B9ROH9TVP"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7ZN65TERCE11PASR2TMGU8UI"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1O7QTFQRH9UORGWQIFI68YJ" hidden="1">#REF!</definedName>
    <definedName name="BExOA8PPAT6BFKDHD9OQK39O9RSG" hidden="1">#REF!</definedName>
    <definedName name="BExOAFR6JHRK4AP8O7TB9UDEAVJL" hidden="1">#REF!</definedName>
    <definedName name="BExOAGCX9ISY83KMXO02KFMKR8OW" hidden="1">#REF!</definedName>
    <definedName name="BExOAM1QEGRDQ3YNVRMMU0GS9BU9" hidden="1">#REF!</definedName>
    <definedName name="BExOAQ3GKCT7YZW1EMVU3EILSZL2" hidden="1">#REF!</definedName>
    <definedName name="BExOB886RIKYRO6D0LXJDAB2M84Z" hidden="1">#REF!</definedName>
    <definedName name="BExOB9KT2THGV4SPLDVFTFXS4B14" hidden="1">#REF!</definedName>
    <definedName name="BExOBDGXX8E5Z9FZIQTA1WR5TXQ3" hidden="1">#REF!</definedName>
    <definedName name="BExOBEZ0IE2WBEYY3D3CMRI72N1K" hidden="1">#REF!</definedName>
    <definedName name="BExOBIPU8760ITY0C8N27XZ3KWEF" hidden="1">#REF!</definedName>
    <definedName name="BExOBM0I5L0MZ1G4H9MGMD87SBMZ"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S7CLH8Q62QLLFJPG9IX4FIX"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B5SC7VD8OG53K8II93SAENQ" hidden="1">#REF!</definedName>
    <definedName name="BExOLD411QWFX4FN11349510DRJ8" hidden="1">#REF!</definedName>
    <definedName name="BExOLICXFHJLILCJVFMJE5MGGWKR"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5C0VVZ5VOW3WNC24ICXPW9F"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7X84UUY9JQKLCZY3MFBSKY6"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89GOEMC63IKRDBSKF8MJT3W" hidden="1">#REF!</definedName>
    <definedName name="BExQBANYJLCOA9XMTYAI0OCQHI6I"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KVBBD714A9FLYA06VW59PWS"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N0LI574IAC89EFW6CLTCQ33" hidden="1">#REF!</definedName>
    <definedName name="BExS6WRDBF3ST86ZOBBUL3GTCR11" hidden="1">#REF!</definedName>
    <definedName name="BExS6XNRKR0C3MTA0LV5B60UB908" hidden="1">#REF!</definedName>
    <definedName name="BExS6Y9BNC2FAD3EUQWPE3MKGCQT" hidden="1">#REF!</definedName>
    <definedName name="BExS70NHGFXQNP6P3P38M5I7SG9D"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DIKNO6ZHJXEBB0AUXSA7BOS"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5360TA39DNTBA33YUNKOBIO"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6DLN4WDDCJ3CFWKTCS4ZW1I" hidden="1">#REF!</definedName>
    <definedName name="BExU3B66MCKJFSKT3HL8B5EJGVX0" hidden="1">#REF!</definedName>
    <definedName name="BExU3D9R4DRJADX0E7E2OZ3T6J9D" hidden="1">#REF!</definedName>
    <definedName name="BExU3HX1IEJGNDJI6N6CLR8ZJK9D" hidden="1">#REF!</definedName>
    <definedName name="BExU3QWQVA35KFNEQYRLU0ZG2TZ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52I7H9VAZUT3XOYPGPLDDVX"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7ZB1JGJFNWIUE0UV5OWC33JL"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A0T49Y1REXDIU01PB9EKCZA" hidden="1">#REF!</definedName>
    <definedName name="BExUAFV4JMBSM2SKBQL9NHL0NIBS"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02N3EDFQ9VY9QZNBSZK94UY"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7PCNP6M1Y9FW4VTH84XU"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PRVL62K32SK1CXG2808TGHO" hidden="1">#REF!</definedName>
    <definedName name="BExVYQIXPEM6J4JVP78BRHIC05PV" hidden="1">#REF!</definedName>
    <definedName name="BExVYUF7H69PVBL4WXVOCOL5DWRJ"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FYP4WXY71CYUG40SUBG9UWU" hidden="1">#REF!</definedName>
    <definedName name="BExW0HBAR94L0RTT4FLGEJ88FO94" hidden="1">#REF!</definedName>
    <definedName name="BExW0HBC1RMZ2GDGOGDTNAOOFO74" hidden="1">#REF!</definedName>
    <definedName name="BExW0J9IAJA75MQMRVGCTZ34V2WA"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PXK3R97A2O6LXFX77KXWNIY"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QSNZE4DSB6IC96HN8GQBG6R"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P2M8MLQGVCGHJE4OPWHO85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82T396JLSW2X5HYEUZKDISJ" hidden="1">#REF!</definedName>
    <definedName name="BExXNBOA39T2X6Y5Y5GZ5DDNA1AX" hidden="1">#REF!</definedName>
    <definedName name="BExXND6872VJ3M2PGT056WQMWBHD"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W4T61ZDY62YRA122KZGOYK6"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4VFN6GIPKDOVB4O409C9E7G"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YZPDV04BCYM7A3VHE46AL8IQ"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B62JAF3X4SOHJ4OK48OJ0CQ" hidden="1">#REF!</definedName>
    <definedName name="BExY1DPTV4LSY9MEOUGXF8X052NA" hidden="1">#REF!</definedName>
    <definedName name="BExY1FIMLW9L499KIE7ZJ706UYLM" hidden="1">#REF!</definedName>
    <definedName name="BExY1GK9ELBEKDD7O6HR6DUO8YGO" hidden="1">#REF!</definedName>
    <definedName name="BExY1NWOXXFV9GGZ3PX444LZ8TVX" hidden="1">#REF!</definedName>
    <definedName name="BExY1ONMI973LYH6W67SZIDXWDA0" hidden="1">#REF!</definedName>
    <definedName name="BExY1QGD0SPOLFG5XUT153ID17G3"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00C1PJY908RE65HBVBE3GHW"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DWRD206ZWZOQCX8IIHBZWVU"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8LLGVOURFJ5VB7NQL1X2ON" hidden="1">#REF!</definedName>
    <definedName name="BExZNZDWRS6Q40L8OCWFEIVI0A1O" hidden="1">#REF!</definedName>
    <definedName name="BExZO237N1JX4O3DZUDFZ7ON1D9R"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F5UGVC58CUYYSCNLU9ONWKY"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I3AL8B1G2062QTLOCKY8I8C"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bfg" hidden="1">{#N/A,#N/A,TRUE,"Historicals";#N/A,#N/A,TRUE,"Charts";#N/A,#N/A,TRUE,"Forecasts"}</definedName>
    <definedName name="BG_Del" hidden="1">15</definedName>
    <definedName name="BG_Ins" hidden="1">4</definedName>
    <definedName name="BG_Mod" hidden="1">6</definedName>
    <definedName name="bgt">#REF!</definedName>
    <definedName name="bgtyu" hidden="1">{"'Break down'!$A$4"}</definedName>
    <definedName name="bgyuio" hidden="1">{"'Break down'!$A$4"}</definedName>
    <definedName name="blabla"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ck">0</definedName>
    <definedName name="blah" hidden="1">#REF!</definedName>
    <definedName name="BLPB1" hidden="1">#REF!</definedName>
    <definedName name="BLPH1" hidden="1">#REF!</definedName>
    <definedName name="BLPH10" hidden="1">#REF!</definedName>
    <definedName name="BLPH100" hidden="1">#REF!</definedName>
    <definedName name="BLPH1000" hidden="1">#REF!</definedName>
    <definedName name="BLPH1001" hidden="1">#REF!</definedName>
    <definedName name="BLPH1002" hidden="1">#REF!</definedName>
    <definedName name="BLPH1003" hidden="1">#REF!</definedName>
    <definedName name="BLPH1004" hidden="1">#REF!</definedName>
    <definedName name="BLPH1005" hidden="1">#REF!</definedName>
    <definedName name="BLPH1006" hidden="1">#REF!</definedName>
    <definedName name="BLPH1007" hidden="1">#REF!</definedName>
    <definedName name="BLPH1008" hidden="1">#REF!</definedName>
    <definedName name="BLPH1009" hidden="1">#REF!</definedName>
    <definedName name="BLPH101" hidden="1">#REF!</definedName>
    <definedName name="BLPH1010" hidden="1">#REF!</definedName>
    <definedName name="BLPH1011" hidden="1">#REF!</definedName>
    <definedName name="BLPH1012" hidden="1">#REF!</definedName>
    <definedName name="BLPH1013" hidden="1">#REF!</definedName>
    <definedName name="BLPH1014" hidden="1">#REF!</definedName>
    <definedName name="BLPH1015" hidden="1">#REF!</definedName>
    <definedName name="BLPH1016" hidden="1">#REF!</definedName>
    <definedName name="BLPH1017" hidden="1">#REF!</definedName>
    <definedName name="BLPH1018" hidden="1">#REF!</definedName>
    <definedName name="BLPH1019" hidden="1">#REF!</definedName>
    <definedName name="BLPH102" hidden="1">#REF!</definedName>
    <definedName name="BLPH1020" hidden="1">#REF!</definedName>
    <definedName name="BLPH1021" hidden="1">#REF!</definedName>
    <definedName name="BLPH1022" hidden="1">#REF!</definedName>
    <definedName name="BLPH1023" hidden="1">#REF!</definedName>
    <definedName name="BLPH1024" hidden="1">#REF!</definedName>
    <definedName name="BLPH1025" hidden="1">#REF!</definedName>
    <definedName name="BLPH1026" hidden="1">#REF!</definedName>
    <definedName name="BLPH1027" hidden="1">#REF!</definedName>
    <definedName name="BLPH1028" hidden="1">#REF!</definedName>
    <definedName name="BLPH1029" hidden="1">#REF!</definedName>
    <definedName name="BLPH103" hidden="1">#REF!</definedName>
    <definedName name="BLPH1030" hidden="1">#REF!</definedName>
    <definedName name="BLPH1031" hidden="1">#REF!</definedName>
    <definedName name="BLPH1032" hidden="1">#REF!</definedName>
    <definedName name="BLPH1033" hidden="1">#REF!</definedName>
    <definedName name="BLPH1034" hidden="1">#REF!</definedName>
    <definedName name="BLPH1035" hidden="1">#REF!</definedName>
    <definedName name="BLPH1036" hidden="1">#REF!</definedName>
    <definedName name="BLPH1037" hidden="1">#REF!</definedName>
    <definedName name="BLPH1038" hidden="1">#REF!</definedName>
    <definedName name="BLPH1039" hidden="1">#REF!</definedName>
    <definedName name="BLPH104" hidden="1">#REF!</definedName>
    <definedName name="BLPH1040" hidden="1">#REF!</definedName>
    <definedName name="BLPH1041" hidden="1">#REF!</definedName>
    <definedName name="BLPH1042" hidden="1">#REF!</definedName>
    <definedName name="BLPH1043" hidden="1">#REF!</definedName>
    <definedName name="BLPH1044" hidden="1">#REF!</definedName>
    <definedName name="BLPH1045" hidden="1">#REF!</definedName>
    <definedName name="BLPH1046" hidden="1">#REF!</definedName>
    <definedName name="BLPH1047" hidden="1">#REF!</definedName>
    <definedName name="BLPH1048" hidden="1">#REF!</definedName>
    <definedName name="BLPH1049" hidden="1">#REF!</definedName>
    <definedName name="BLPH105" hidden="1">#REF!</definedName>
    <definedName name="BLPH1050" hidden="1">#REF!</definedName>
    <definedName name="BLPH1051" hidden="1">#REF!</definedName>
    <definedName name="BLPH1052" hidden="1">#REF!</definedName>
    <definedName name="BLPH1053" hidden="1">#REF!</definedName>
    <definedName name="BLPH1054" hidden="1">#REF!</definedName>
    <definedName name="BLPH1055" hidden="1">#REF!</definedName>
    <definedName name="BLPH1056" hidden="1">#REF!</definedName>
    <definedName name="BLPH1057" hidden="1">#REF!</definedName>
    <definedName name="BLPH1058" hidden="1">#REF!</definedName>
    <definedName name="BLPH1059" hidden="1">#REF!</definedName>
    <definedName name="BLPH106" hidden="1">#REF!</definedName>
    <definedName name="BLPH1060" hidden="1">#REF!</definedName>
    <definedName name="BLPH1061" hidden="1">#REF!</definedName>
    <definedName name="BLPH1062" hidden="1">#REF!</definedName>
    <definedName name="BLPH1063" hidden="1">#REF!</definedName>
    <definedName name="BLPH1064" hidden="1">#REF!</definedName>
    <definedName name="BLPH1065" hidden="1">#REF!</definedName>
    <definedName name="BLPH1066" hidden="1">#REF!</definedName>
    <definedName name="BLPH1067" hidden="1">#REF!</definedName>
    <definedName name="BLPH1068" hidden="1">#REF!</definedName>
    <definedName name="BLPH1069" hidden="1">#REF!</definedName>
    <definedName name="BLPH107" hidden="1">#REF!</definedName>
    <definedName name="BLPH1070" hidden="1">#REF!</definedName>
    <definedName name="BLPH1071" hidden="1">#REF!</definedName>
    <definedName name="BLPH1072" hidden="1">#REF!</definedName>
    <definedName name="BLPH1073" hidden="1">#REF!</definedName>
    <definedName name="BLPH1074" hidden="1">#REF!</definedName>
    <definedName name="BLPH1075" hidden="1">#REF!</definedName>
    <definedName name="BLPH1076" hidden="1">#REF!</definedName>
    <definedName name="BLPH1077" hidden="1">#REF!</definedName>
    <definedName name="BLPH1078" hidden="1">#REF!</definedName>
    <definedName name="BLPH1079" hidden="1">#REF!</definedName>
    <definedName name="BLPH108" hidden="1">#REF!</definedName>
    <definedName name="BLPH1080" hidden="1">#REF!</definedName>
    <definedName name="BLPH1081" hidden="1">#REF!</definedName>
    <definedName name="BLPH1082" hidden="1">#REF!</definedName>
    <definedName name="BLPH1083" hidden="1">#REF!</definedName>
    <definedName name="BLPH1084" hidden="1">#REF!</definedName>
    <definedName name="BLPH1085" hidden="1">#REF!</definedName>
    <definedName name="BLPH1086" hidden="1">#REF!</definedName>
    <definedName name="BLPH1087" hidden="1">#REF!</definedName>
    <definedName name="BLPH1088" hidden="1">#REF!</definedName>
    <definedName name="BLPH1089" hidden="1">#REF!</definedName>
    <definedName name="BLPH109" hidden="1">#REF!</definedName>
    <definedName name="BLPH1090" hidden="1">#REF!</definedName>
    <definedName name="BLPH1091" hidden="1">#REF!</definedName>
    <definedName name="BLPH1092" hidden="1">#REF!</definedName>
    <definedName name="BLPH1093" hidden="1">#REF!</definedName>
    <definedName name="BLPH1094" hidden="1">#REF!</definedName>
    <definedName name="BLPH1095" hidden="1">#REF!</definedName>
    <definedName name="BLPH1096" hidden="1">#REF!</definedName>
    <definedName name="BLPH1097" hidden="1">#REF!</definedName>
    <definedName name="BLPH1098" hidden="1">#REF!</definedName>
    <definedName name="BLPH1099" hidden="1">#REF!</definedName>
    <definedName name="BLPH11" hidden="1">#REF!</definedName>
    <definedName name="BLPH110" hidden="1">#REF!</definedName>
    <definedName name="BLPH1100" hidden="1">#REF!</definedName>
    <definedName name="BLPH1101" hidden="1">#REF!</definedName>
    <definedName name="BLPH1102" hidden="1">#REF!</definedName>
    <definedName name="BLPH1103" hidden="1">#REF!</definedName>
    <definedName name="BLPH1104" hidden="1">#REF!</definedName>
    <definedName name="BLPH1105" hidden="1">#REF!</definedName>
    <definedName name="BLPH1106" hidden="1">#REF!</definedName>
    <definedName name="BLPH1107" hidden="1">#REF!</definedName>
    <definedName name="BLPH1108" hidden="1">#REF!</definedName>
    <definedName name="BLPH1109" hidden="1">#REF!</definedName>
    <definedName name="BLPH111" hidden="1">#REF!</definedName>
    <definedName name="BLPH1110" hidden="1">#REF!</definedName>
    <definedName name="BLPH1111" hidden="1">#REF!</definedName>
    <definedName name="BLPH1112" hidden="1">#REF!</definedName>
    <definedName name="BLPH1113" hidden="1">#REF!</definedName>
    <definedName name="BLPH1114" hidden="1">#REF!</definedName>
    <definedName name="BLPH1115" hidden="1">#REF!</definedName>
    <definedName name="BLPH1116" hidden="1">#REF!</definedName>
    <definedName name="BLPH1117" hidden="1">#REF!</definedName>
    <definedName name="BLPH1118" hidden="1">#REF!</definedName>
    <definedName name="BLPH1119" hidden="1">#REF!</definedName>
    <definedName name="BLPH112" hidden="1">#REF!</definedName>
    <definedName name="BLPH1120" hidden="1">#REF!</definedName>
    <definedName name="BLPH1121" hidden="1">#REF!</definedName>
    <definedName name="BLPH1122" hidden="1">#REF!</definedName>
    <definedName name="BLPH1123" hidden="1">#REF!</definedName>
    <definedName name="BLPH1124" hidden="1">#REF!</definedName>
    <definedName name="BLPH1125" hidden="1">#REF!</definedName>
    <definedName name="BLPH1126" hidden="1">#REF!</definedName>
    <definedName name="BLPH1127" hidden="1">#REF!</definedName>
    <definedName name="BLPH1128" hidden="1">#REF!</definedName>
    <definedName name="BLPH1129" hidden="1">#REF!</definedName>
    <definedName name="BLPH113" hidden="1">#REF!</definedName>
    <definedName name="BLPH1130" hidden="1">#REF!</definedName>
    <definedName name="BLPH1131" hidden="1">#REF!</definedName>
    <definedName name="BLPH1132" hidden="1">#REF!</definedName>
    <definedName name="BLPH1133" hidden="1">#REF!</definedName>
    <definedName name="BLPH1134" hidden="1">#REF!</definedName>
    <definedName name="BLPH1135" hidden="1">#REF!</definedName>
    <definedName name="BLPH1136" hidden="1">#REF!</definedName>
    <definedName name="BLPH1137" hidden="1">#REF!</definedName>
    <definedName name="BLPH1138" hidden="1">#REF!</definedName>
    <definedName name="BLPH1139" hidden="1">#REF!</definedName>
    <definedName name="BLPH114" hidden="1">#REF!</definedName>
    <definedName name="BLPH1140" hidden="1">#REF!</definedName>
    <definedName name="BLPH1141" hidden="1">#REF!</definedName>
    <definedName name="BLPH1142" hidden="1">#REF!</definedName>
    <definedName name="BLPH1143" hidden="1">#REF!</definedName>
    <definedName name="BLPH1144" hidden="1">#REF!</definedName>
    <definedName name="BLPH1145" hidden="1">#REF!</definedName>
    <definedName name="BLPH1146" hidden="1">#REF!</definedName>
    <definedName name="BLPH1147" hidden="1">#REF!</definedName>
    <definedName name="BLPH1148" hidden="1">#REF!</definedName>
    <definedName name="BLPH1149" hidden="1">#REF!</definedName>
    <definedName name="BLPH115" hidden="1">#REF!</definedName>
    <definedName name="BLPH1150" hidden="1">#REF!</definedName>
    <definedName name="BLPH1151" hidden="1">#REF!</definedName>
    <definedName name="BLPH1152" hidden="1">#REF!</definedName>
    <definedName name="BLPH1153" hidden="1">#REF!</definedName>
    <definedName name="BLPH1154" hidden="1">#REF!</definedName>
    <definedName name="BLPH1155" hidden="1">#REF!</definedName>
    <definedName name="BLPH1156" hidden="1">#REF!</definedName>
    <definedName name="BLPH1157" hidden="1">#REF!</definedName>
    <definedName name="BLPH1158" hidden="1">#REF!</definedName>
    <definedName name="BLPH1159" hidden="1">#REF!</definedName>
    <definedName name="BLPH116" hidden="1">#REF!</definedName>
    <definedName name="BLPH1160" hidden="1">#REF!</definedName>
    <definedName name="BLPH1161" hidden="1">#REF!</definedName>
    <definedName name="BLPH1162" hidden="1">#REF!</definedName>
    <definedName name="BLPH1163" hidden="1">#REF!</definedName>
    <definedName name="BLPH1164" hidden="1">#REF!</definedName>
    <definedName name="BLPH1165" hidden="1">#REF!</definedName>
    <definedName name="BLPH1166" hidden="1">#REF!</definedName>
    <definedName name="BLPH1167" hidden="1">#REF!</definedName>
    <definedName name="BLPH1168" hidden="1">#REF!</definedName>
    <definedName name="BLPH1169" hidden="1">#REF!</definedName>
    <definedName name="BLPH117" hidden="1">#REF!</definedName>
    <definedName name="BLPH1170" hidden="1">#REF!</definedName>
    <definedName name="BLPH1171" hidden="1">#REF!</definedName>
    <definedName name="BLPH1172" hidden="1">#REF!</definedName>
    <definedName name="BLPH1173" hidden="1">#REF!</definedName>
    <definedName name="BLPH1174" hidden="1">#REF!</definedName>
    <definedName name="BLPH1175" hidden="1">#REF!</definedName>
    <definedName name="BLPH1176" hidden="1">#REF!</definedName>
    <definedName name="BLPH1177" hidden="1">#REF!</definedName>
    <definedName name="BLPH1178" hidden="1">#REF!</definedName>
    <definedName name="BLPH1179" hidden="1">#REF!</definedName>
    <definedName name="BLPH118" hidden="1">#REF!</definedName>
    <definedName name="BLPH1180" hidden="1">#REF!</definedName>
    <definedName name="BLPH1181" hidden="1">#REF!</definedName>
    <definedName name="BLPH1182" hidden="1">#REF!</definedName>
    <definedName name="BLPH1183" hidden="1">#REF!</definedName>
    <definedName name="BLPH1184" hidden="1">#REF!</definedName>
    <definedName name="BLPH1185" hidden="1">#REF!</definedName>
    <definedName name="BLPH1186" hidden="1">#REF!</definedName>
    <definedName name="BLPH1187" hidden="1">#REF!</definedName>
    <definedName name="BLPH1188" hidden="1">#REF!</definedName>
    <definedName name="BLPH1189" hidden="1">#REF!</definedName>
    <definedName name="BLPH119" hidden="1">#REF!</definedName>
    <definedName name="BLPH1190" hidden="1">#REF!</definedName>
    <definedName name="BLPH1191" hidden="1">#REF!</definedName>
    <definedName name="BLPH1192" hidden="1">#REF!</definedName>
    <definedName name="BLPH1193" hidden="1">#REF!</definedName>
    <definedName name="BLPH1194" hidden="1">#REF!</definedName>
    <definedName name="BLPH1195" hidden="1">#REF!</definedName>
    <definedName name="BLPH1196" hidden="1">#REF!</definedName>
    <definedName name="BLPH1197" hidden="1">#REF!</definedName>
    <definedName name="BLPH1198" hidden="1">#REF!</definedName>
    <definedName name="BLPH1199" hidden="1">#REF!</definedName>
    <definedName name="BLPH12" hidden="1">#REF!</definedName>
    <definedName name="BLPH120" hidden="1">#REF!</definedName>
    <definedName name="BLPH1200" hidden="1">#REF!</definedName>
    <definedName name="BLPH1201" hidden="1">#REF!</definedName>
    <definedName name="BLPH1202" hidden="1">#REF!</definedName>
    <definedName name="BLPH1203" hidden="1">#REF!</definedName>
    <definedName name="BLPH1204" hidden="1">#REF!</definedName>
    <definedName name="BLPH1205" hidden="1">#REF!</definedName>
    <definedName name="BLPH1206" hidden="1">#REF!</definedName>
    <definedName name="BLPH1207" hidden="1">#REF!</definedName>
    <definedName name="BLPH1208" hidden="1">#REF!</definedName>
    <definedName name="BLPH1209" hidden="1">#REF!</definedName>
    <definedName name="BLPH121" hidden="1">#REF!</definedName>
    <definedName name="BLPH1210" hidden="1">#REF!</definedName>
    <definedName name="BLPH1211" hidden="1">#REF!</definedName>
    <definedName name="BLPH1212" hidden="1">#REF!</definedName>
    <definedName name="BLPH1213" hidden="1">#REF!</definedName>
    <definedName name="BLPH1214" hidden="1">#REF!</definedName>
    <definedName name="BLPH1215" hidden="1">#REF!</definedName>
    <definedName name="BLPH1216" hidden="1">#REF!</definedName>
    <definedName name="BLPH1217" hidden="1">#REF!</definedName>
    <definedName name="BLPH1218" hidden="1">#REF!</definedName>
    <definedName name="BLPH1219" hidden="1">#REF!</definedName>
    <definedName name="BLPH122" hidden="1">#REF!</definedName>
    <definedName name="BLPH1220" hidden="1">#REF!</definedName>
    <definedName name="BLPH1221" hidden="1">#REF!</definedName>
    <definedName name="BLPH1222" hidden="1">#REF!</definedName>
    <definedName name="BLPH1223" hidden="1">#REF!</definedName>
    <definedName name="BLPH1224" hidden="1">#REF!</definedName>
    <definedName name="BLPH1225" hidden="1">#REF!</definedName>
    <definedName name="BLPH1226" hidden="1">#REF!</definedName>
    <definedName name="BLPH1227" hidden="1">#REF!</definedName>
    <definedName name="BLPH1228" hidden="1">#REF!</definedName>
    <definedName name="BLPH1229" hidden="1">#REF!</definedName>
    <definedName name="BLPH123" hidden="1">#REF!</definedName>
    <definedName name="BLPH1230" hidden="1">#REF!</definedName>
    <definedName name="BLPH1231" hidden="1">#REF!</definedName>
    <definedName name="BLPH1232" hidden="1">#REF!</definedName>
    <definedName name="BLPH1233" hidden="1">#REF!</definedName>
    <definedName name="BLPH1234" hidden="1">#REF!</definedName>
    <definedName name="BLPH1235" hidden="1">#REF!</definedName>
    <definedName name="BLPH1236" hidden="1">#REF!</definedName>
    <definedName name="BLPH1237" hidden="1">#REF!</definedName>
    <definedName name="BLPH1238" hidden="1">#REF!</definedName>
    <definedName name="BLPH1239" hidden="1">#REF!</definedName>
    <definedName name="BLPH124" hidden="1">#REF!</definedName>
    <definedName name="BLPH1240" hidden="1">#REF!</definedName>
    <definedName name="BLPH1241" hidden="1">#REF!</definedName>
    <definedName name="BLPH1242" hidden="1">#REF!</definedName>
    <definedName name="BLPH1243" hidden="1">#REF!</definedName>
    <definedName name="BLPH1244" hidden="1">#REF!</definedName>
    <definedName name="BLPH1245" hidden="1">#REF!</definedName>
    <definedName name="BLPH1246" hidden="1">#REF!</definedName>
    <definedName name="BLPH1247" hidden="1">#REF!</definedName>
    <definedName name="BLPH1248" hidden="1">#REF!</definedName>
    <definedName name="BLPH1249" hidden="1">#REF!</definedName>
    <definedName name="BLPH125" hidden="1">#REF!</definedName>
    <definedName name="BLPH1250" hidden="1">#REF!</definedName>
    <definedName name="BLPH1251" hidden="1">#REF!</definedName>
    <definedName name="BLPH1252" hidden="1">#REF!</definedName>
    <definedName name="BLPH1253" hidden="1">#REF!</definedName>
    <definedName name="BLPH1254" hidden="1">#REF!</definedName>
    <definedName name="BLPH1255" hidden="1">#REF!</definedName>
    <definedName name="BLPH1256" hidden="1">#REF!</definedName>
    <definedName name="BLPH1257" hidden="1">#REF!</definedName>
    <definedName name="BLPH1258" hidden="1">#REF!</definedName>
    <definedName name="BLPH1259" hidden="1">#REF!</definedName>
    <definedName name="BLPH126" hidden="1">#REF!</definedName>
    <definedName name="BLPH1260" hidden="1">#REF!</definedName>
    <definedName name="BLPH1261" hidden="1">#REF!</definedName>
    <definedName name="BLPH1262" hidden="1">#REF!</definedName>
    <definedName name="BLPH1263" hidden="1">#REF!</definedName>
    <definedName name="BLPH1264" hidden="1">#REF!</definedName>
    <definedName name="BLPH1265" hidden="1">#REF!</definedName>
    <definedName name="BLPH1266" hidden="1">#REF!</definedName>
    <definedName name="BLPH1267" hidden="1">#REF!</definedName>
    <definedName name="BLPH1268" hidden="1">#REF!</definedName>
    <definedName name="BLPH1269" hidden="1">#REF!</definedName>
    <definedName name="BLPH127" hidden="1">#REF!</definedName>
    <definedName name="BLPH1270" hidden="1">#REF!</definedName>
    <definedName name="BLPH1271" hidden="1">#REF!</definedName>
    <definedName name="BLPH1272" hidden="1">#REF!</definedName>
    <definedName name="BLPH1273" hidden="1">#REF!</definedName>
    <definedName name="BLPH1274" hidden="1">#REF!</definedName>
    <definedName name="BLPH1275" hidden="1">#REF!</definedName>
    <definedName name="BLPH1276" hidden="1">#REF!</definedName>
    <definedName name="BLPH1277" hidden="1">#REF!</definedName>
    <definedName name="BLPH1278" hidden="1">#REF!</definedName>
    <definedName name="BLPH1279" hidden="1">#REF!</definedName>
    <definedName name="BLPH128" hidden="1">#REF!</definedName>
    <definedName name="BLPH1280" hidden="1">#REF!</definedName>
    <definedName name="BLPH1281" hidden="1">#REF!</definedName>
    <definedName name="BLPH1282" hidden="1">#REF!</definedName>
    <definedName name="BLPH1283" hidden="1">#REF!</definedName>
    <definedName name="BLPH1284" hidden="1">#REF!</definedName>
    <definedName name="BLPH1285" hidden="1">#REF!</definedName>
    <definedName name="BLPH1286" hidden="1">#REF!</definedName>
    <definedName name="BLPH1287" hidden="1">#REF!</definedName>
    <definedName name="BLPH1288" hidden="1">#REF!</definedName>
    <definedName name="BLPH1289" hidden="1">#REF!</definedName>
    <definedName name="BLPH129" hidden="1">#REF!</definedName>
    <definedName name="BLPH1290" hidden="1">#REF!</definedName>
    <definedName name="BLPH1291" hidden="1">#REF!</definedName>
    <definedName name="BLPH1292" hidden="1">#REF!</definedName>
    <definedName name="BLPH1293" hidden="1">#REF!</definedName>
    <definedName name="BLPH1294" hidden="1">#REF!</definedName>
    <definedName name="BLPH1295" hidden="1">#REF!</definedName>
    <definedName name="BLPH1296" hidden="1">#REF!</definedName>
    <definedName name="BLPH1297" hidden="1">#REF!</definedName>
    <definedName name="BLPH1298" hidden="1">#REF!</definedName>
    <definedName name="BLPH1299" hidden="1">#REF!</definedName>
    <definedName name="BLPH13" hidden="1">#REF!</definedName>
    <definedName name="BLPH130" hidden="1">#REF!</definedName>
    <definedName name="BLPH1300" hidden="1">#REF!</definedName>
    <definedName name="BLPH1301" hidden="1">#REF!</definedName>
    <definedName name="BLPH1302" hidden="1">#REF!</definedName>
    <definedName name="BLPH1303" hidden="1">#REF!</definedName>
    <definedName name="BLPH1304" hidden="1">#REF!</definedName>
    <definedName name="BLPH1305" hidden="1">#REF!</definedName>
    <definedName name="BLPH1306" hidden="1">#REF!</definedName>
    <definedName name="BLPH1307" hidden="1">#REF!</definedName>
    <definedName name="BLPH1308" hidden="1">#REF!</definedName>
    <definedName name="BLPH1309" hidden="1">#REF!</definedName>
    <definedName name="BLPH131" hidden="1">#REF!</definedName>
    <definedName name="BLPH1310" hidden="1">#REF!</definedName>
    <definedName name="BLPH1311" hidden="1">#REF!</definedName>
    <definedName name="BLPH1312" hidden="1">#REF!</definedName>
    <definedName name="BLPH1313" hidden="1">#REF!</definedName>
    <definedName name="BLPH1314" hidden="1">#REF!</definedName>
    <definedName name="BLPH1315" hidden="1">#REF!</definedName>
    <definedName name="BLPH1316" hidden="1">#REF!</definedName>
    <definedName name="BLPH1317" hidden="1">#REF!</definedName>
    <definedName name="BLPH1318" hidden="1">#REF!</definedName>
    <definedName name="BLPH1319" hidden="1">#REF!</definedName>
    <definedName name="BLPH132" hidden="1">#REF!</definedName>
    <definedName name="BLPH1320" hidden="1">#REF!</definedName>
    <definedName name="BLPH1321" hidden="1">#REF!</definedName>
    <definedName name="BLPH1322" hidden="1">#REF!</definedName>
    <definedName name="BLPH1323" hidden="1">#REF!</definedName>
    <definedName name="BLPH1324" hidden="1">#REF!</definedName>
    <definedName name="BLPH1325" hidden="1">#REF!</definedName>
    <definedName name="BLPH1326" hidden="1">#REF!</definedName>
    <definedName name="BLPH1327" hidden="1">#REF!</definedName>
    <definedName name="BLPH1328" hidden="1">#REF!</definedName>
    <definedName name="BLPH1329" hidden="1">#REF!</definedName>
    <definedName name="BLPH133" hidden="1">#REF!</definedName>
    <definedName name="BLPH1330" hidden="1">#REF!</definedName>
    <definedName name="BLPH1331" hidden="1">#REF!</definedName>
    <definedName name="BLPH1332" hidden="1">#REF!</definedName>
    <definedName name="BLPH1333" hidden="1">#REF!</definedName>
    <definedName name="BLPH1334" hidden="1">#REF!</definedName>
    <definedName name="BLPH1335" hidden="1">#REF!</definedName>
    <definedName name="BLPH1336" hidden="1">#REF!</definedName>
    <definedName name="BLPH1337" hidden="1">#REF!</definedName>
    <definedName name="BLPH1338" hidden="1">#REF!</definedName>
    <definedName name="BLPH1339" hidden="1">#REF!</definedName>
    <definedName name="BLPH1340" hidden="1">#REF!</definedName>
    <definedName name="BLPH1341" hidden="1">#REF!</definedName>
    <definedName name="BLPH1342" hidden="1">#REF!</definedName>
    <definedName name="BLPH1343" hidden="1">#REF!</definedName>
    <definedName name="BLPH1344" hidden="1">#REF!</definedName>
    <definedName name="BLPH1345" hidden="1">#REF!</definedName>
    <definedName name="BLPH1346" hidden="1">#REF!</definedName>
    <definedName name="BLPH1347" hidden="1">#REF!</definedName>
    <definedName name="BLPH1348" hidden="1">#REF!</definedName>
    <definedName name="BLPH1349" hidden="1">#REF!</definedName>
    <definedName name="BLPH135" hidden="1">#REF!</definedName>
    <definedName name="BLPH1350" hidden="1">#REF!</definedName>
    <definedName name="BLPH1351" hidden="1">#REF!</definedName>
    <definedName name="BLPH1352" hidden="1">#REF!</definedName>
    <definedName name="BLPH1353" hidden="1">#REF!</definedName>
    <definedName name="BLPH1354" hidden="1">#REF!</definedName>
    <definedName name="BLPH1355" hidden="1">#REF!</definedName>
    <definedName name="BLPH1356" hidden="1">#REF!</definedName>
    <definedName name="BLPH1357" hidden="1">#REF!</definedName>
    <definedName name="BLPH1358" hidden="1">#REF!</definedName>
    <definedName name="BLPH1359" hidden="1">#REF!</definedName>
    <definedName name="BLPH136" hidden="1">#REF!</definedName>
    <definedName name="BLPH1360" hidden="1">#REF!</definedName>
    <definedName name="BLPH1361" hidden="1">#REF!</definedName>
    <definedName name="BLPH1362" hidden="1">#REF!</definedName>
    <definedName name="BLPH1363" hidden="1">#REF!</definedName>
    <definedName name="BLPH1364" hidden="1">#REF!</definedName>
    <definedName name="BLPH1365" hidden="1">#REF!</definedName>
    <definedName name="BLPH1366" hidden="1">#REF!</definedName>
    <definedName name="BLPH1367" hidden="1">#REF!</definedName>
    <definedName name="BLPH1368" hidden="1">#REF!</definedName>
    <definedName name="BLPH1369" hidden="1">#REF!</definedName>
    <definedName name="BLPH137" hidden="1">#REF!</definedName>
    <definedName name="BLPH1370" hidden="1">#REF!</definedName>
    <definedName name="BLPH1371" hidden="1">#REF!</definedName>
    <definedName name="BLPH1372" hidden="1">#REF!</definedName>
    <definedName name="BLPH1373" hidden="1">#REF!</definedName>
    <definedName name="BLPH1374" hidden="1">#REF!</definedName>
    <definedName name="BLPH1375" hidden="1">#REF!</definedName>
    <definedName name="BLPH1376" hidden="1">#REF!</definedName>
    <definedName name="BLPH1377" hidden="1">#REF!</definedName>
    <definedName name="BLPH1378" hidden="1">#REF!</definedName>
    <definedName name="BLPH1379" hidden="1">#REF!</definedName>
    <definedName name="BLPH138" hidden="1">#REF!</definedName>
    <definedName name="BLPH1380" hidden="1">#REF!</definedName>
    <definedName name="BLPH1381" hidden="1">#REF!</definedName>
    <definedName name="BLPH1382" hidden="1">#REF!</definedName>
    <definedName name="BLPH1383" hidden="1">#REF!</definedName>
    <definedName name="BLPH1384" hidden="1">#REF!</definedName>
    <definedName name="BLPH1385" hidden="1">#REF!</definedName>
    <definedName name="BLPH1386" hidden="1">#REF!</definedName>
    <definedName name="BLPH1387" hidden="1">#REF!</definedName>
    <definedName name="BLPH1388" hidden="1">#REF!</definedName>
    <definedName name="BLPH1389" hidden="1">#REF!</definedName>
    <definedName name="BLPH139" hidden="1">#REF!</definedName>
    <definedName name="BLPH1390" hidden="1">#REF!</definedName>
    <definedName name="BLPH1391" hidden="1">#REF!</definedName>
    <definedName name="BLPH1392" hidden="1">#REF!</definedName>
    <definedName name="BLPH1393" hidden="1">#REF!</definedName>
    <definedName name="BLPH1394" hidden="1">#REF!</definedName>
    <definedName name="BLPH1395" hidden="1">#REF!</definedName>
    <definedName name="BLPH1396" hidden="1">#REF!</definedName>
    <definedName name="BLPH1397" hidden="1">#REF!</definedName>
    <definedName name="BLPH1398" hidden="1">#REF!</definedName>
    <definedName name="BLPH1399" hidden="1">#REF!</definedName>
    <definedName name="BLPH14" hidden="1">#REF!</definedName>
    <definedName name="BLPH140" hidden="1">#REF!</definedName>
    <definedName name="BLPH1400" hidden="1">#REF!</definedName>
    <definedName name="BLPH1401" hidden="1">#REF!</definedName>
    <definedName name="BLPH1402" hidden="1">#REF!</definedName>
    <definedName name="BLPH1403" hidden="1">#REF!</definedName>
    <definedName name="BLPH1404" hidden="1">#REF!</definedName>
    <definedName name="BLPH1405" hidden="1">#REF!</definedName>
    <definedName name="BLPH1406" hidden="1">#REF!</definedName>
    <definedName name="BLPH1407" hidden="1">#REF!</definedName>
    <definedName name="BLPH1408" hidden="1">#REF!</definedName>
    <definedName name="BLPH1409" hidden="1">#REF!</definedName>
    <definedName name="BLPH141" hidden="1">#REF!</definedName>
    <definedName name="BLPH1410" hidden="1">#REF!</definedName>
    <definedName name="BLPH1411" hidden="1">#REF!</definedName>
    <definedName name="BLPH1412" hidden="1">#REF!</definedName>
    <definedName name="BLPH1413" hidden="1">#REF!</definedName>
    <definedName name="BLPH1414" hidden="1">#REF!</definedName>
    <definedName name="BLPH1415" hidden="1">#REF!</definedName>
    <definedName name="BLPH1416" hidden="1">#REF!</definedName>
    <definedName name="BLPH1417" hidden="1">#REF!</definedName>
    <definedName name="BLPH1418" hidden="1">#REF!</definedName>
    <definedName name="BLPH1419" hidden="1">#REF!</definedName>
    <definedName name="BLPH142" hidden="1">#REF!</definedName>
    <definedName name="BLPH1420" hidden="1">#REF!</definedName>
    <definedName name="BLPH1421" hidden="1">#REF!</definedName>
    <definedName name="BLPH1422" hidden="1">#REF!</definedName>
    <definedName name="BLPH1423" hidden="1">#REF!</definedName>
    <definedName name="BLPH1424" hidden="1">#REF!</definedName>
    <definedName name="BLPH1425" hidden="1">#REF!</definedName>
    <definedName name="BLPH1426" hidden="1">#REF!</definedName>
    <definedName name="BLPH1427" hidden="1">#REF!</definedName>
    <definedName name="BLPH1428" hidden="1">#REF!</definedName>
    <definedName name="BLPH1429" hidden="1">#REF!</definedName>
    <definedName name="BLPH143" hidden="1">#REF!</definedName>
    <definedName name="BLPH1430" hidden="1">#REF!</definedName>
    <definedName name="BLPH1431" hidden="1">#REF!</definedName>
    <definedName name="BLPH1434" hidden="1">#REF!</definedName>
    <definedName name="BLPH1435" hidden="1">#REF!</definedName>
    <definedName name="BLPH1436" hidden="1">#REF!</definedName>
    <definedName name="BLPH1437" hidden="1">#REF!</definedName>
    <definedName name="BLPH1438" hidden="1">#REF!</definedName>
    <definedName name="BLPH1439" hidden="1">#REF!</definedName>
    <definedName name="BLPH144" hidden="1">#REF!</definedName>
    <definedName name="BLPH1440" hidden="1">#REF!</definedName>
    <definedName name="BLPH1441" hidden="1">#REF!</definedName>
    <definedName name="BLPH1442" hidden="1">#REF!</definedName>
    <definedName name="BLPH1443" hidden="1">#REF!</definedName>
    <definedName name="BLPH1444" hidden="1">#REF!</definedName>
    <definedName name="BLPH1445" hidden="1">#REF!</definedName>
    <definedName name="BLPH1446" hidden="1">#REF!</definedName>
    <definedName name="BLPH1447" hidden="1">#REF!</definedName>
    <definedName name="BLPH1448" hidden="1">#REF!</definedName>
    <definedName name="BLPH1449" hidden="1">#REF!</definedName>
    <definedName name="BLPH145" hidden="1">#REF!</definedName>
    <definedName name="BLPH1450" hidden="1">#REF!</definedName>
    <definedName name="BLPH1451" hidden="1">#REF!</definedName>
    <definedName name="BLPH1452" hidden="1">#REF!</definedName>
    <definedName name="BLPH1453" hidden="1">#REF!</definedName>
    <definedName name="BLPH1454" hidden="1">#REF!</definedName>
    <definedName name="BLPH1455" hidden="1">#REF!</definedName>
    <definedName name="BLPH1456" hidden="1">#REF!</definedName>
    <definedName name="BLPH1457" hidden="1">#REF!</definedName>
    <definedName name="BLPH1458" hidden="1">#REF!</definedName>
    <definedName name="BLPH1459" hidden="1">#REF!</definedName>
    <definedName name="BLPH146" hidden="1">#REF!</definedName>
    <definedName name="BLPH1460" hidden="1">#REF!</definedName>
    <definedName name="BLPH1461" hidden="1">#REF!</definedName>
    <definedName name="BLPH1462" hidden="1">#REF!</definedName>
    <definedName name="BLPH1463" hidden="1">#REF!</definedName>
    <definedName name="BLPH1464" hidden="1">#REF!</definedName>
    <definedName name="BLPH1465" hidden="1">#REF!</definedName>
    <definedName name="BLPH1466" hidden="1">#REF!</definedName>
    <definedName name="BLPH1467" hidden="1">#REF!</definedName>
    <definedName name="BLPH1468" hidden="1">#REF!</definedName>
    <definedName name="BLPH1469" hidden="1">#REF!</definedName>
    <definedName name="BLPH147" hidden="1">#REF!</definedName>
    <definedName name="BLPH1470" hidden="1">#REF!</definedName>
    <definedName name="BLPH1471" hidden="1">#REF!</definedName>
    <definedName name="BLPH1472" hidden="1">#REF!</definedName>
    <definedName name="BLPH1473" hidden="1">#REF!</definedName>
    <definedName name="BLPH1474" hidden="1">#REF!</definedName>
    <definedName name="BLPH1475" hidden="1">#REF!</definedName>
    <definedName name="BLPH1476" hidden="1">#REF!</definedName>
    <definedName name="BLPH1477" hidden="1">#REF!</definedName>
    <definedName name="BLPH1478" hidden="1">#REF!</definedName>
    <definedName name="BLPH1479" hidden="1">#REF!</definedName>
    <definedName name="BLPH148" hidden="1">#REF!</definedName>
    <definedName name="BLPH1480" hidden="1">#REF!</definedName>
    <definedName name="BLPH1481" hidden="1">#REF!</definedName>
    <definedName name="BLPH1482" hidden="1">#REF!</definedName>
    <definedName name="BLPH1483" hidden="1">#REF!</definedName>
    <definedName name="BLPH1484" hidden="1">#REF!</definedName>
    <definedName name="BLPH1485" hidden="1">#REF!</definedName>
    <definedName name="BLPH1486" hidden="1">#REF!</definedName>
    <definedName name="BLPH1487" hidden="1">#REF!</definedName>
    <definedName name="BLPH1488" hidden="1">#REF!</definedName>
    <definedName name="BLPH1489" hidden="1">#REF!</definedName>
    <definedName name="BLPH149" hidden="1">#REF!</definedName>
    <definedName name="BLPH1490" hidden="1">#REF!</definedName>
    <definedName name="BLPH1491" hidden="1">#REF!</definedName>
    <definedName name="BLPH1492" hidden="1">#REF!</definedName>
    <definedName name="BLPH1493" hidden="1">#REF!</definedName>
    <definedName name="BLPH1494" hidden="1">#REF!</definedName>
    <definedName name="BLPH1495" hidden="1">#REF!</definedName>
    <definedName name="BLPH1496" hidden="1">#REF!</definedName>
    <definedName name="BLPH1497" hidden="1">#REF!</definedName>
    <definedName name="BLPH1498" hidden="1">#REF!</definedName>
    <definedName name="BLPH1499" hidden="1">#REF!</definedName>
    <definedName name="BLPH15" hidden="1">#REF!</definedName>
    <definedName name="BLPH150" hidden="1">#REF!</definedName>
    <definedName name="BLPH1500" hidden="1">#REF!</definedName>
    <definedName name="BLPH1501" hidden="1">#REF!</definedName>
    <definedName name="BLPH1502" hidden="1">#REF!</definedName>
    <definedName name="BLPH1503" hidden="1">#REF!</definedName>
    <definedName name="BLPH1504" hidden="1">#REF!</definedName>
    <definedName name="BLPH1505" hidden="1">#REF!</definedName>
    <definedName name="BLPH1506" hidden="1">#REF!</definedName>
    <definedName name="BLPH1508" hidden="1">#REF!</definedName>
    <definedName name="BLPH1509" hidden="1">#REF!</definedName>
    <definedName name="BLPH151" hidden="1">#REF!</definedName>
    <definedName name="BLPH1510" hidden="1">#REF!</definedName>
    <definedName name="BLPH1511" hidden="1">#REF!</definedName>
    <definedName name="BLPH1512" hidden="1">#REF!</definedName>
    <definedName name="BLPH1513" hidden="1">#REF!</definedName>
    <definedName name="BLPH1514" hidden="1">#REF!</definedName>
    <definedName name="BLPH1515" hidden="1">#REF!</definedName>
    <definedName name="BLPH1516" hidden="1">#REF!</definedName>
    <definedName name="BLPH1517" hidden="1">#REF!</definedName>
    <definedName name="BLPH1518" hidden="1">#REF!</definedName>
    <definedName name="BLPH1519" hidden="1">#REF!</definedName>
    <definedName name="BLPH152" hidden="1">#REF!</definedName>
    <definedName name="BLPH1520" hidden="1">#REF!</definedName>
    <definedName name="BLPH1521" hidden="1">#REF!</definedName>
    <definedName name="BLPH1522" hidden="1">#REF!</definedName>
    <definedName name="BLPH1523" hidden="1">#REF!</definedName>
    <definedName name="BLPH1524" hidden="1">#REF!</definedName>
    <definedName name="BLPH1525" hidden="1">#REF!</definedName>
    <definedName name="BLPH1526" hidden="1">#REF!</definedName>
    <definedName name="BLPH1527" hidden="1">#REF!</definedName>
    <definedName name="BLPH1528" hidden="1">#REF!</definedName>
    <definedName name="BLPH1529" hidden="1">#REF!</definedName>
    <definedName name="BLPH153" hidden="1">#REF!</definedName>
    <definedName name="BLPH1530" hidden="1">#REF!</definedName>
    <definedName name="BLPH1531" hidden="1">#REF!</definedName>
    <definedName name="BLPH1532" hidden="1">#REF!</definedName>
    <definedName name="BLPH1533" hidden="1">#REF!</definedName>
    <definedName name="BLPH1534" hidden="1">#REF!</definedName>
    <definedName name="BLPH1535" hidden="1">#REF!</definedName>
    <definedName name="BLPH1536" hidden="1">#REF!</definedName>
    <definedName name="BLPH1537" hidden="1">#REF!</definedName>
    <definedName name="BLPH1538" hidden="1">#REF!</definedName>
    <definedName name="BLPH1539" hidden="1">#REF!</definedName>
    <definedName name="BLPH154" hidden="1">#REF!</definedName>
    <definedName name="BLPH1540" hidden="1">#REF!</definedName>
    <definedName name="BLPH1541" hidden="1">#REF!</definedName>
    <definedName name="BLPH1542" hidden="1">#REF!</definedName>
    <definedName name="BLPH1543" hidden="1">#REF!</definedName>
    <definedName name="BLPH1544" hidden="1">#REF!</definedName>
    <definedName name="BLPH1545" hidden="1">#REF!</definedName>
    <definedName name="BLPH1546" hidden="1">#REF!</definedName>
    <definedName name="BLPH1547" hidden="1">#REF!</definedName>
    <definedName name="BLPH1548" hidden="1">#REF!</definedName>
    <definedName name="BLPH1549" hidden="1">#REF!</definedName>
    <definedName name="BLPH155" hidden="1">#REF!</definedName>
    <definedName name="BLPH1550" hidden="1">#REF!</definedName>
    <definedName name="BLPH1551" hidden="1">#REF!</definedName>
    <definedName name="BLPH1552" hidden="1">#REF!</definedName>
    <definedName name="BLPH1553" hidden="1">#REF!</definedName>
    <definedName name="BLPH1554" hidden="1">#REF!</definedName>
    <definedName name="BLPH1555" hidden="1">#REF!</definedName>
    <definedName name="BLPH1556" hidden="1">#REF!</definedName>
    <definedName name="BLPH1557" hidden="1">#REF!</definedName>
    <definedName name="BLPH1558" hidden="1">#REF!</definedName>
    <definedName name="BLPH1559" hidden="1">#REF!</definedName>
    <definedName name="BLPH156" hidden="1">#REF!</definedName>
    <definedName name="BLPH1560" hidden="1">#REF!</definedName>
    <definedName name="BLPH1561" hidden="1">#REF!</definedName>
    <definedName name="BLPH1562" hidden="1">#REF!</definedName>
    <definedName name="BLPH1563" hidden="1">#REF!</definedName>
    <definedName name="BLPH1564" hidden="1">#REF!</definedName>
    <definedName name="BLPH1565" hidden="1">#REF!</definedName>
    <definedName name="BLPH1566" hidden="1">#REF!</definedName>
    <definedName name="BLPH1567" hidden="1">#REF!</definedName>
    <definedName name="BLPH1568" hidden="1">#REF!</definedName>
    <definedName name="BLPH1569" hidden="1">#REF!</definedName>
    <definedName name="BLPH157" hidden="1">#REF!</definedName>
    <definedName name="BLPH1570" hidden="1">#REF!</definedName>
    <definedName name="BLPH1571" hidden="1">#REF!</definedName>
    <definedName name="BLPH1572" hidden="1">#REF!</definedName>
    <definedName name="BLPH1573" hidden="1">#REF!</definedName>
    <definedName name="BLPH1574" hidden="1">#REF!</definedName>
    <definedName name="BLPH1575"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76" hidden="1">#REF!</definedName>
    <definedName name="BLPH477" hidden="1">#REF!</definedName>
    <definedName name="BLPH478" hidden="1">#REF!</definedName>
    <definedName name="BLPH479" hidden="1">#REF!</definedName>
    <definedName name="BLPH48" hidden="1">#REF!</definedName>
    <definedName name="BLPH480" hidden="1">#REF!</definedName>
    <definedName name="BLPH481" hidden="1">#REF!</definedName>
    <definedName name="BLPH482" hidden="1">#REF!</definedName>
    <definedName name="BLPH483" hidden="1">#REF!</definedName>
    <definedName name="BLPH484" hidden="1">#REF!</definedName>
    <definedName name="BLPH485" hidden="1">#REF!</definedName>
    <definedName name="BLPH486" hidden="1">#REF!</definedName>
    <definedName name="BLPH487" hidden="1">#REF!</definedName>
    <definedName name="BLPH488" hidden="1">#REF!</definedName>
    <definedName name="BLPH489" hidden="1">#REF!</definedName>
    <definedName name="BLPH49" hidden="1">#REF!</definedName>
    <definedName name="BLPH490" hidden="1">#REF!</definedName>
    <definedName name="BLPH491" hidden="1">#REF!</definedName>
    <definedName name="BLPH492" hidden="1">#REF!</definedName>
    <definedName name="BLPH493" hidden="1">#REF!</definedName>
    <definedName name="BLPH494" hidden="1">#REF!</definedName>
    <definedName name="BLPH495" hidden="1">#REF!</definedName>
    <definedName name="BLPH496" hidden="1">#REF!</definedName>
    <definedName name="BLPH497" hidden="1">#REF!</definedName>
    <definedName name="BLPH498" hidden="1">#REF!</definedName>
    <definedName name="BLPH499" hidden="1">#REF!</definedName>
    <definedName name="BLPH5" hidden="1">#REF!</definedName>
    <definedName name="BLPH50" hidden="1">#REF!</definedName>
    <definedName name="BLPH500" hidden="1">#REF!</definedName>
    <definedName name="BLPH501" hidden="1">#REF!</definedName>
    <definedName name="BLPH502" hidden="1">#REF!</definedName>
    <definedName name="BLPH503" hidden="1">#REF!</definedName>
    <definedName name="BLPH504" hidden="1">#REF!</definedName>
    <definedName name="BLPH505" hidden="1">#REF!</definedName>
    <definedName name="BLPH506" hidden="1">#REF!</definedName>
    <definedName name="BLPH507" hidden="1">#REF!</definedName>
    <definedName name="BLPH508" hidden="1">#REF!</definedName>
    <definedName name="BLPH509" hidden="1">#REF!</definedName>
    <definedName name="BLPH51" hidden="1">#REF!</definedName>
    <definedName name="BLPH510" hidden="1">#REF!</definedName>
    <definedName name="BLPH511" hidden="1">#REF!</definedName>
    <definedName name="BLPH512" hidden="1">#REF!</definedName>
    <definedName name="BLPH513" hidden="1">#REF!</definedName>
    <definedName name="BLPH514" hidden="1">#REF!</definedName>
    <definedName name="BLPH515" hidden="1">#REF!</definedName>
    <definedName name="BLPH516" hidden="1">#REF!</definedName>
    <definedName name="BLPH517" hidden="1">#REF!</definedName>
    <definedName name="BLPH518" hidden="1">#REF!</definedName>
    <definedName name="BLPH519" hidden="1">#REF!</definedName>
    <definedName name="BLPH52" hidden="1">#REF!</definedName>
    <definedName name="BLPH520" hidden="1">#REF!</definedName>
    <definedName name="BLPH521" hidden="1">#REF!</definedName>
    <definedName name="BLPH522" hidden="1">#REF!</definedName>
    <definedName name="BLPH523" hidden="1">#REF!</definedName>
    <definedName name="BLPH524" hidden="1">#REF!</definedName>
    <definedName name="BLPH525" hidden="1">#REF!</definedName>
    <definedName name="BLPH526" hidden="1">#REF!</definedName>
    <definedName name="BLPH527" hidden="1">#REF!</definedName>
    <definedName name="BLPH528" hidden="1">#REF!</definedName>
    <definedName name="BLPH529" hidden="1">#REF!</definedName>
    <definedName name="BLPH53" hidden="1">#REF!</definedName>
    <definedName name="BLPH530" hidden="1">#REF!</definedName>
    <definedName name="BLPH531" hidden="1">#REF!</definedName>
    <definedName name="BLPH532" hidden="1">#REF!</definedName>
    <definedName name="BLPH533" hidden="1">#REF!</definedName>
    <definedName name="BLPH534" hidden="1">#REF!</definedName>
    <definedName name="BLPH535" hidden="1">#REF!</definedName>
    <definedName name="BLPH536" hidden="1">#REF!</definedName>
    <definedName name="BLPH537" hidden="1">#REF!</definedName>
    <definedName name="BLPH538" hidden="1">#REF!</definedName>
    <definedName name="BLPH539" hidden="1">#REF!</definedName>
    <definedName name="BLPH54" hidden="1">#REF!</definedName>
    <definedName name="BLPH540" hidden="1">#REF!</definedName>
    <definedName name="BLPH541" hidden="1">#REF!</definedName>
    <definedName name="BLPH542" hidden="1">#REF!</definedName>
    <definedName name="BLPH543" hidden="1">#REF!</definedName>
    <definedName name="BLPH544" hidden="1">#REF!</definedName>
    <definedName name="BLPH545" hidden="1">#REF!</definedName>
    <definedName name="BLPH546" hidden="1">#REF!</definedName>
    <definedName name="BLPH547" hidden="1">#REF!</definedName>
    <definedName name="BLPH548" hidden="1">#REF!</definedName>
    <definedName name="BLPH549" hidden="1">#REF!</definedName>
    <definedName name="BLPH55" hidden="1">#REF!</definedName>
    <definedName name="BLPH550" hidden="1">#REF!</definedName>
    <definedName name="BLPH551" hidden="1">#REF!</definedName>
    <definedName name="BLPH552" hidden="1">#REF!</definedName>
    <definedName name="BLPH553" hidden="1">#REF!</definedName>
    <definedName name="BLPH554" hidden="1">#REF!</definedName>
    <definedName name="BLPH555" hidden="1">#REF!</definedName>
    <definedName name="BLPH556" hidden="1">#REF!</definedName>
    <definedName name="BLPH557" hidden="1">#REF!</definedName>
    <definedName name="BLPH558" hidden="1">#REF!</definedName>
    <definedName name="BLPH559" hidden="1">#REF!</definedName>
    <definedName name="BLPH56" hidden="1">#REF!</definedName>
    <definedName name="BLPH560" hidden="1">#REF!</definedName>
    <definedName name="BLPH561" hidden="1">#REF!</definedName>
    <definedName name="BLPH562" hidden="1">#REF!</definedName>
    <definedName name="BLPH563" hidden="1">#REF!</definedName>
    <definedName name="BLPH564" hidden="1">#REF!</definedName>
    <definedName name="BLPH565" hidden="1">#REF!</definedName>
    <definedName name="BLPH566" hidden="1">#REF!</definedName>
    <definedName name="BLPH567" hidden="1">#REF!</definedName>
    <definedName name="BLPH568" hidden="1">#REF!</definedName>
    <definedName name="BLPH569" hidden="1">#REF!</definedName>
    <definedName name="BLPH57" hidden="1">#REF!</definedName>
    <definedName name="BLPH570" hidden="1">#REF!</definedName>
    <definedName name="BLPH571" hidden="1">#REF!</definedName>
    <definedName name="BLPH572" hidden="1">#REF!</definedName>
    <definedName name="BLPH573" hidden="1">#REF!</definedName>
    <definedName name="BLPH574" hidden="1">#REF!</definedName>
    <definedName name="BLPH575" hidden="1">#REF!</definedName>
    <definedName name="BLPH576" hidden="1">#REF!</definedName>
    <definedName name="BLPH577" hidden="1">#REF!</definedName>
    <definedName name="BLPH579" hidden="1">#REF!</definedName>
    <definedName name="BLPH58" hidden="1">#REF!</definedName>
    <definedName name="BLPH580" hidden="1">#REF!</definedName>
    <definedName name="BLPH581" hidden="1">#REF!</definedName>
    <definedName name="BLPH583" hidden="1">#REF!</definedName>
    <definedName name="BLPH584" hidden="1">#REF!</definedName>
    <definedName name="BLPH585" hidden="1">#REF!</definedName>
    <definedName name="BLPH586" hidden="1">#REF!</definedName>
    <definedName name="BLPH587" hidden="1">#REF!</definedName>
    <definedName name="BLPH588" hidden="1">#REF!</definedName>
    <definedName name="BLPH589" hidden="1">#REF!</definedName>
    <definedName name="BLPH59" hidden="1">#REF!</definedName>
    <definedName name="BLPH590" hidden="1">#REF!</definedName>
    <definedName name="BLPH591" hidden="1">#REF!</definedName>
    <definedName name="BLPH592" hidden="1">#REF!</definedName>
    <definedName name="BLPH593" hidden="1">#REF!</definedName>
    <definedName name="BLPH594" hidden="1">#REF!</definedName>
    <definedName name="BLPH595" hidden="1">#REF!</definedName>
    <definedName name="BLPH596" hidden="1">#REF!</definedName>
    <definedName name="BLPH597" hidden="1">#REF!</definedName>
    <definedName name="BLPH598" hidden="1">#REF!</definedName>
    <definedName name="BLPH599" hidden="1">#REF!</definedName>
    <definedName name="BLPH6" hidden="1">#REF!</definedName>
    <definedName name="BLPH60" hidden="1">#REF!</definedName>
    <definedName name="BLPH600" hidden="1">#REF!</definedName>
    <definedName name="BLPH601" hidden="1">#REF!</definedName>
    <definedName name="BLPH602" hidden="1">#REF!</definedName>
    <definedName name="BLPH603" hidden="1">#REF!</definedName>
    <definedName name="BLPH604" hidden="1">#REF!</definedName>
    <definedName name="BLPH605" hidden="1">#REF!</definedName>
    <definedName name="BLPH606" hidden="1">#REF!</definedName>
    <definedName name="BLPH607" hidden="1">#REF!</definedName>
    <definedName name="BLPH608" hidden="1">#REF!</definedName>
    <definedName name="BLPH609" hidden="1">#REF!</definedName>
    <definedName name="BLPH61" hidden="1">#REF!</definedName>
    <definedName name="BLPH610" hidden="1">#REF!</definedName>
    <definedName name="BLPH611" hidden="1">#REF!</definedName>
    <definedName name="BLPH612" hidden="1">#REF!</definedName>
    <definedName name="BLPH613" hidden="1">#REF!</definedName>
    <definedName name="BLPH614" hidden="1">#REF!</definedName>
    <definedName name="BLPH615" hidden="1">#REF!</definedName>
    <definedName name="BLPH616" hidden="1">#REF!</definedName>
    <definedName name="BLPH617" hidden="1">#REF!</definedName>
    <definedName name="BLPH618" hidden="1">#REF!</definedName>
    <definedName name="BLPH619" hidden="1">#REF!</definedName>
    <definedName name="BLPH62" hidden="1">#REF!</definedName>
    <definedName name="BLPH620" hidden="1">#REF!</definedName>
    <definedName name="BLPH621" hidden="1">#REF!</definedName>
    <definedName name="BLPH622" hidden="1">#REF!</definedName>
    <definedName name="BLPH623" hidden="1">#REF!</definedName>
    <definedName name="BLPH624" hidden="1">#REF!</definedName>
    <definedName name="BLPH625" hidden="1">#REF!</definedName>
    <definedName name="BLPH626" hidden="1">#REF!</definedName>
    <definedName name="BLPH627" hidden="1">#REF!</definedName>
    <definedName name="BLPH628" hidden="1">#REF!</definedName>
    <definedName name="BLPH629" hidden="1">#REF!</definedName>
    <definedName name="BLPH63" hidden="1">#REF!</definedName>
    <definedName name="BLPH630" hidden="1">#REF!</definedName>
    <definedName name="BLPH631" hidden="1">#REF!</definedName>
    <definedName name="BLPH632" hidden="1">#REF!</definedName>
    <definedName name="BLPH633" hidden="1">#REF!</definedName>
    <definedName name="BLPH634" hidden="1">#REF!</definedName>
    <definedName name="BLPH635" hidden="1">#REF!</definedName>
    <definedName name="BLPH636" hidden="1">#REF!</definedName>
    <definedName name="BLPH637" hidden="1">#REF!</definedName>
    <definedName name="BLPH638" hidden="1">#REF!</definedName>
    <definedName name="BLPH639" hidden="1">#REF!</definedName>
    <definedName name="BLPH64" hidden="1">#REF!</definedName>
    <definedName name="BLPH640" hidden="1">#REF!</definedName>
    <definedName name="BLPH641" hidden="1">#REF!</definedName>
    <definedName name="BLPH642" hidden="1">#REF!</definedName>
    <definedName name="BLPH643" hidden="1">#REF!</definedName>
    <definedName name="BLPH644" hidden="1">#REF!</definedName>
    <definedName name="BLPH645" hidden="1">#REF!</definedName>
    <definedName name="BLPH646" hidden="1">#REF!</definedName>
    <definedName name="BLPH647" hidden="1">#REF!</definedName>
    <definedName name="BLPH648" hidden="1">#REF!</definedName>
    <definedName name="BLPH649" hidden="1">#REF!</definedName>
    <definedName name="BLPH650" hidden="1">#REF!</definedName>
    <definedName name="BLPH651" hidden="1">#REF!</definedName>
    <definedName name="BLPH652" hidden="1">#REF!</definedName>
    <definedName name="BLPH653" hidden="1">#REF!</definedName>
    <definedName name="BLPH654" hidden="1">#REF!</definedName>
    <definedName name="BLPH655" hidden="1">#REF!</definedName>
    <definedName name="BLPH656" hidden="1">#REF!</definedName>
    <definedName name="BLPH657" hidden="1">#REF!</definedName>
    <definedName name="BLPH658" hidden="1">#REF!</definedName>
    <definedName name="BLPH659" hidden="1">#REF!</definedName>
    <definedName name="BLPH660" hidden="1">#REF!</definedName>
    <definedName name="BLPH661" hidden="1">#REF!</definedName>
    <definedName name="BLPH662" hidden="1">#REF!</definedName>
    <definedName name="BLPH663" hidden="1">#REF!</definedName>
    <definedName name="BLPH664" hidden="1">#REF!</definedName>
    <definedName name="BLPH665" hidden="1">#REF!</definedName>
    <definedName name="BLPH666" hidden="1">#REF!</definedName>
    <definedName name="BLPH668" hidden="1">#REF!</definedName>
    <definedName name="BLPH669" hidden="1">#REF!</definedName>
    <definedName name="BLPH67" hidden="1">#REF!</definedName>
    <definedName name="BLPH670" hidden="1">#REF!</definedName>
    <definedName name="BLPH671" hidden="1">#REF!</definedName>
    <definedName name="BLPH672" hidden="1">#REF!</definedName>
    <definedName name="BLPH673" hidden="1">#REF!</definedName>
    <definedName name="BLPH674" hidden="1">#REF!</definedName>
    <definedName name="BLPH675" hidden="1">#REF!</definedName>
    <definedName name="BLPH676" hidden="1">#REF!</definedName>
    <definedName name="BLPH677" hidden="1">#REF!</definedName>
    <definedName name="BLPH678" hidden="1">#REF!</definedName>
    <definedName name="BLPH679"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0" hidden="1">#REF!</definedName>
    <definedName name="BLPH691" hidden="1">#REF!</definedName>
    <definedName name="BLPH692" hidden="1">#REF!</definedName>
    <definedName name="BLPH693" hidden="1">#REF!</definedName>
    <definedName name="BLPH694" hidden="1">#REF!</definedName>
    <definedName name="BLPH695" hidden="1">#REF!</definedName>
    <definedName name="BLPH696" hidden="1">#REF!</definedName>
    <definedName name="BLPH697" hidden="1">#REF!</definedName>
    <definedName name="BLPH698" hidden="1">#REF!</definedName>
    <definedName name="BLPH699" hidden="1">#REF!</definedName>
    <definedName name="BLPH7" hidden="1">#REF!</definedName>
    <definedName name="BLPH700" hidden="1">#REF!</definedName>
    <definedName name="BLPH701" hidden="1">#REF!</definedName>
    <definedName name="BLPH702" hidden="1">#REF!</definedName>
    <definedName name="BLPH703" hidden="1">#REF!</definedName>
    <definedName name="BLPH704" hidden="1">#REF!</definedName>
    <definedName name="BLPH705" hidden="1">#REF!</definedName>
    <definedName name="BLPH706" hidden="1">#REF!</definedName>
    <definedName name="BLPH707" hidden="1">#REF!</definedName>
    <definedName name="BLPH708" hidden="1">#REF!</definedName>
    <definedName name="BLPH709" hidden="1">#REF!</definedName>
    <definedName name="BLPH710" hidden="1">#REF!</definedName>
    <definedName name="BLPH711" hidden="1">#REF!</definedName>
    <definedName name="BLPH712" hidden="1">#REF!</definedName>
    <definedName name="BLPH713" hidden="1">#REF!</definedName>
    <definedName name="BLPH714" hidden="1">#REF!</definedName>
    <definedName name="BLPH715" hidden="1">#REF!</definedName>
    <definedName name="BLPH716" hidden="1">#REF!</definedName>
    <definedName name="BLPH717" hidden="1">#REF!</definedName>
    <definedName name="BLPH718" hidden="1">#REF!</definedName>
    <definedName name="BLPH719" hidden="1">#REF!</definedName>
    <definedName name="BLPH72" hidden="1">#REF!</definedName>
    <definedName name="BLPH720" hidden="1">#REF!</definedName>
    <definedName name="BLPH721" hidden="1">#REF!</definedName>
    <definedName name="BLPH722" hidden="1">#REF!</definedName>
    <definedName name="BLPH723" hidden="1">#REF!</definedName>
    <definedName name="BLPH724" hidden="1">#REF!</definedName>
    <definedName name="BLPH725" hidden="1">#REF!</definedName>
    <definedName name="BLPH726" hidden="1">#REF!</definedName>
    <definedName name="BLPH727" hidden="1">#REF!</definedName>
    <definedName name="BLPH728" hidden="1">#REF!</definedName>
    <definedName name="BLPH729" hidden="1">#REF!</definedName>
    <definedName name="BLPH73" hidden="1">#REF!</definedName>
    <definedName name="BLPH730" hidden="1">#REF!</definedName>
    <definedName name="BLPH731" hidden="1">#REF!</definedName>
    <definedName name="BLPH732" hidden="1">#REF!</definedName>
    <definedName name="BLPH733" hidden="1">#REF!</definedName>
    <definedName name="BLPH734" hidden="1">#REF!</definedName>
    <definedName name="BLPH735" hidden="1">#REF!</definedName>
    <definedName name="BLPH736" hidden="1">#REF!</definedName>
    <definedName name="BLPH737" hidden="1">#REF!</definedName>
    <definedName name="BLPH738" hidden="1">#REF!</definedName>
    <definedName name="BLPH739" hidden="1">#REF!</definedName>
    <definedName name="BLPH74" hidden="1">#REF!</definedName>
    <definedName name="BLPH740" hidden="1">#REF!</definedName>
    <definedName name="BLPH741" hidden="1">#REF!</definedName>
    <definedName name="BLPH742" hidden="1">#REF!</definedName>
    <definedName name="BLPH743" hidden="1">#REF!</definedName>
    <definedName name="BLPH744" hidden="1">#REF!</definedName>
    <definedName name="BLPH745" hidden="1">#REF!</definedName>
    <definedName name="BLPH746" hidden="1">#REF!</definedName>
    <definedName name="BLPH747" hidden="1">#REF!</definedName>
    <definedName name="BLPH748" hidden="1">#REF!</definedName>
    <definedName name="BLPH749" hidden="1">#REF!</definedName>
    <definedName name="BLPH75" hidden="1">#REF!</definedName>
    <definedName name="BLPH750" hidden="1">#REF!</definedName>
    <definedName name="BLPH751" hidden="1">#REF!</definedName>
    <definedName name="BLPH752" hidden="1">#REF!</definedName>
    <definedName name="BLPH753" hidden="1">#REF!</definedName>
    <definedName name="BLPH754" hidden="1">#REF!</definedName>
    <definedName name="BLPH755" hidden="1">#REF!</definedName>
    <definedName name="BLPH756" hidden="1">#REF!</definedName>
    <definedName name="BLPH757" hidden="1">#REF!</definedName>
    <definedName name="BLPH758" hidden="1">#REF!</definedName>
    <definedName name="BLPH759" hidden="1">#REF!</definedName>
    <definedName name="BLPH76" hidden="1">#REF!</definedName>
    <definedName name="BLPH760" hidden="1">#REF!</definedName>
    <definedName name="BLPH761" hidden="1">#REF!</definedName>
    <definedName name="BLPH762" hidden="1">#REF!</definedName>
    <definedName name="BLPH763" hidden="1">#REF!</definedName>
    <definedName name="BLPH764" hidden="1">#REF!</definedName>
    <definedName name="BLPH765" hidden="1">#REF!</definedName>
    <definedName name="BLPH766" hidden="1">#REF!</definedName>
    <definedName name="BLPH767" hidden="1">#REF!</definedName>
    <definedName name="BLPH768" hidden="1">#REF!</definedName>
    <definedName name="BLPH769" hidden="1">#REF!</definedName>
    <definedName name="BLPH77" hidden="1">#REF!</definedName>
    <definedName name="BLPH770" hidden="1">#REF!</definedName>
    <definedName name="BLPH771" hidden="1">#REF!</definedName>
    <definedName name="BLPH772" hidden="1">#REF!</definedName>
    <definedName name="BLPH773" hidden="1">#REF!</definedName>
    <definedName name="BLPH774" hidden="1">#REF!</definedName>
    <definedName name="BLPH775" hidden="1">#REF!</definedName>
    <definedName name="BLPH776" hidden="1">#REF!</definedName>
    <definedName name="BLPH777" hidden="1">#REF!</definedName>
    <definedName name="BLPH778" hidden="1">#REF!</definedName>
    <definedName name="BLPH779" hidden="1">#REF!</definedName>
    <definedName name="BLPH78" hidden="1">#REF!</definedName>
    <definedName name="BLPH780" hidden="1">#REF!</definedName>
    <definedName name="BLPH781" hidden="1">#REF!</definedName>
    <definedName name="BLPH782" hidden="1">#REF!</definedName>
    <definedName name="BLPH783" hidden="1">#REF!</definedName>
    <definedName name="BLPH784" hidden="1">#REF!</definedName>
    <definedName name="BLPH785" hidden="1">#REF!</definedName>
    <definedName name="BLPH786" hidden="1">#REF!</definedName>
    <definedName name="BLPH787" hidden="1">#REF!</definedName>
    <definedName name="BLPH788" hidden="1">#REF!</definedName>
    <definedName name="BLPH789" hidden="1">#REF!</definedName>
    <definedName name="BLPH79" hidden="1">#REF!</definedName>
    <definedName name="BLPH790" hidden="1">#REF!</definedName>
    <definedName name="BLPH791" hidden="1">#REF!</definedName>
    <definedName name="BLPH792" hidden="1">#REF!</definedName>
    <definedName name="BLPH793" hidden="1">#REF!</definedName>
    <definedName name="BLPH794" hidden="1">#REF!</definedName>
    <definedName name="BLPH795" hidden="1">#REF!</definedName>
    <definedName name="BLPH796" hidden="1">#REF!</definedName>
    <definedName name="BLPH797" hidden="1">#REF!</definedName>
    <definedName name="BLPH798" hidden="1">#REF!</definedName>
    <definedName name="BLPH799" hidden="1">#REF!</definedName>
    <definedName name="BLPH8" hidden="1">#REF!</definedName>
    <definedName name="BLPH80" hidden="1">#REF!</definedName>
    <definedName name="BLPH800" hidden="1">#REF!</definedName>
    <definedName name="BLPH801" hidden="1">#REF!</definedName>
    <definedName name="BLPH802" hidden="1">#REF!</definedName>
    <definedName name="BLPH803" hidden="1">#REF!</definedName>
    <definedName name="BLPH804" hidden="1">#REF!</definedName>
    <definedName name="BLPH805" hidden="1">#REF!</definedName>
    <definedName name="BLPH806" hidden="1">#REF!</definedName>
    <definedName name="BLPH807" hidden="1">#REF!</definedName>
    <definedName name="BLPH808" hidden="1">#REF!</definedName>
    <definedName name="BLPH809" hidden="1">#REF!</definedName>
    <definedName name="BLPH81" hidden="1">#REF!</definedName>
    <definedName name="BLPH810" hidden="1">#REF!</definedName>
    <definedName name="BLPH811" hidden="1">#REF!</definedName>
    <definedName name="BLPH812" hidden="1">#REF!</definedName>
    <definedName name="BLPH813" hidden="1">#REF!</definedName>
    <definedName name="BLPH814" hidden="1">#REF!</definedName>
    <definedName name="BLPH815" hidden="1">#REF!</definedName>
    <definedName name="BLPH816" hidden="1">#REF!</definedName>
    <definedName name="BLPH817" hidden="1">#REF!</definedName>
    <definedName name="BLPH818" hidden="1">#REF!</definedName>
    <definedName name="BLPH819" hidden="1">#REF!</definedName>
    <definedName name="BLPH82" hidden="1">#REF!</definedName>
    <definedName name="BLPH820" hidden="1">#REF!</definedName>
    <definedName name="BLPH821" hidden="1">#REF!</definedName>
    <definedName name="BLPH822" hidden="1">#REF!</definedName>
    <definedName name="BLPH823" hidden="1">#REF!</definedName>
    <definedName name="BLPH824" hidden="1">#REF!</definedName>
    <definedName name="BLPH825" hidden="1">#REF!</definedName>
    <definedName name="BLPH826" hidden="1">#REF!</definedName>
    <definedName name="BLPH827" hidden="1">#REF!</definedName>
    <definedName name="BLPH828" hidden="1">#REF!</definedName>
    <definedName name="BLPH829" hidden="1">#REF!</definedName>
    <definedName name="BLPH83" hidden="1">#REF!</definedName>
    <definedName name="BLPH830" hidden="1">#REF!</definedName>
    <definedName name="BLPH831" hidden="1">#REF!</definedName>
    <definedName name="BLPH832" hidden="1">#REF!</definedName>
    <definedName name="BLPH833" hidden="1">#REF!</definedName>
    <definedName name="BLPH834" hidden="1">#REF!</definedName>
    <definedName name="BLPH835" hidden="1">#REF!</definedName>
    <definedName name="BLPH836"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5"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85" hidden="1">#REF!</definedName>
    <definedName name="BLPH886" hidden="1">#REF!</definedName>
    <definedName name="BLPH887" hidden="1">#REF!</definedName>
    <definedName name="BLPH888" hidden="1">#REF!</definedName>
    <definedName name="BLPH889" hidden="1">#REF!</definedName>
    <definedName name="BLPH89" hidden="1">#REF!</definedName>
    <definedName name="BLPH890" hidden="1">#REF!</definedName>
    <definedName name="BLPH891" hidden="1">#REF!</definedName>
    <definedName name="BLPH892" hidden="1">#REF!</definedName>
    <definedName name="BLPH893" hidden="1">#REF!</definedName>
    <definedName name="BLPH894" hidden="1">#REF!</definedName>
    <definedName name="BLPH895" hidden="1">#REF!</definedName>
    <definedName name="BLPH896" hidden="1">#REF!</definedName>
    <definedName name="BLPH897" hidden="1">#REF!</definedName>
    <definedName name="BLPH898" hidden="1">#REF!</definedName>
    <definedName name="BLPH899" hidden="1">#REF!</definedName>
    <definedName name="BLPH9" hidden="1">#REF!</definedName>
    <definedName name="BLPH90" hidden="1">#REF!</definedName>
    <definedName name="BLPH900" hidden="1">#REF!</definedName>
    <definedName name="BLPH901" hidden="1">#REF!</definedName>
    <definedName name="BLPH902" hidden="1">#REF!</definedName>
    <definedName name="BLPH903" hidden="1">#REF!</definedName>
    <definedName name="BLPH904" hidden="1">#REF!</definedName>
    <definedName name="BLPH905" hidden="1">#REF!</definedName>
    <definedName name="BLPH906" hidden="1">#REF!</definedName>
    <definedName name="BLPH907" hidden="1">#REF!</definedName>
    <definedName name="BLPH908" hidden="1">#REF!</definedName>
    <definedName name="BLPH909" hidden="1">#REF!</definedName>
    <definedName name="BLPH91" hidden="1">#REF!</definedName>
    <definedName name="BLPH910" hidden="1">#REF!</definedName>
    <definedName name="BLPH911" hidden="1">#REF!</definedName>
    <definedName name="BLPH912" hidden="1">#REF!</definedName>
    <definedName name="BLPH913" hidden="1">#REF!</definedName>
    <definedName name="BLPH914" hidden="1">#REF!</definedName>
    <definedName name="BLPH915" hidden="1">#REF!</definedName>
    <definedName name="BLPH916" hidden="1">#REF!</definedName>
    <definedName name="BLPH917" hidden="1">#REF!</definedName>
    <definedName name="BLPH918" hidden="1">#REF!</definedName>
    <definedName name="BLPH919" hidden="1">#REF!</definedName>
    <definedName name="BLPH92" hidden="1">#REF!</definedName>
    <definedName name="BLPH920" hidden="1">#REF!</definedName>
    <definedName name="BLPH921" hidden="1">#REF!</definedName>
    <definedName name="BLPH922" hidden="1">#REF!</definedName>
    <definedName name="BLPH923" hidden="1">#REF!</definedName>
    <definedName name="BLPH924" hidden="1">#REF!</definedName>
    <definedName name="BLPH925" hidden="1">#REF!</definedName>
    <definedName name="BLPH926" hidden="1">#REF!</definedName>
    <definedName name="BLPH927" hidden="1">#REF!</definedName>
    <definedName name="BLPH928" hidden="1">#REF!</definedName>
    <definedName name="BLPH929" hidden="1">#REF!</definedName>
    <definedName name="BLPH93" hidden="1">#REF!</definedName>
    <definedName name="BLPH930" hidden="1">#REF!</definedName>
    <definedName name="BLPH931" hidden="1">#REF!</definedName>
    <definedName name="BLPH932" hidden="1">#REF!</definedName>
    <definedName name="BLPH933" hidden="1">#REF!</definedName>
    <definedName name="BLPH934" hidden="1">#REF!</definedName>
    <definedName name="BLPH935" hidden="1">#REF!</definedName>
    <definedName name="BLPH936" hidden="1">#REF!</definedName>
    <definedName name="BLPH937" hidden="1">#REF!</definedName>
    <definedName name="BLPH938" hidden="1">#REF!</definedName>
    <definedName name="BLPH939" hidden="1">#REF!</definedName>
    <definedName name="BLPH94" hidden="1">#REF!</definedName>
    <definedName name="BLPH940" hidden="1">#REF!</definedName>
    <definedName name="BLPH941" hidden="1">#REF!</definedName>
    <definedName name="BLPH942" hidden="1">#REF!</definedName>
    <definedName name="BLPH943" hidden="1">#REF!</definedName>
    <definedName name="BLPH944" hidden="1">#REF!</definedName>
    <definedName name="BLPH945" hidden="1">#REF!</definedName>
    <definedName name="BLPH946" hidden="1">#REF!</definedName>
    <definedName name="BLPH947" hidden="1">#REF!</definedName>
    <definedName name="BLPH948" hidden="1">#REF!</definedName>
    <definedName name="BLPH949" hidden="1">#REF!</definedName>
    <definedName name="BLPH95" hidden="1">#REF!</definedName>
    <definedName name="BLPH950" hidden="1">#REF!</definedName>
    <definedName name="BLPH951" hidden="1">#REF!</definedName>
    <definedName name="BLPH952" hidden="1">#REF!</definedName>
    <definedName name="BLPH953" hidden="1">#REF!</definedName>
    <definedName name="BLPH954" hidden="1">#REF!</definedName>
    <definedName name="BLPH955" hidden="1">#REF!</definedName>
    <definedName name="BLPH956" hidden="1">#REF!</definedName>
    <definedName name="BLPH957" hidden="1">#REF!</definedName>
    <definedName name="BLPH958" hidden="1">#REF!</definedName>
    <definedName name="BLPH959" hidden="1">#REF!</definedName>
    <definedName name="BLPH96" hidden="1">#REF!</definedName>
    <definedName name="BLPH960" hidden="1">#REF!</definedName>
    <definedName name="BLPH961" hidden="1">#REF!</definedName>
    <definedName name="BLPH962" hidden="1">#REF!</definedName>
    <definedName name="BLPH963" hidden="1">#REF!</definedName>
    <definedName name="BLPH964" hidden="1">#REF!</definedName>
    <definedName name="BLPH965" hidden="1">#REF!</definedName>
    <definedName name="BLPH966" hidden="1">#REF!</definedName>
    <definedName name="BLPH967" hidden="1">#REF!</definedName>
    <definedName name="BLPH968" hidden="1">#REF!</definedName>
    <definedName name="BLPH969" hidden="1">#REF!</definedName>
    <definedName name="BLPH97" hidden="1">#REF!</definedName>
    <definedName name="BLPH970" hidden="1">#REF!</definedName>
    <definedName name="BLPH971" hidden="1">#REF!</definedName>
    <definedName name="BLPH972" hidden="1">#REF!</definedName>
    <definedName name="BLPH973" hidden="1">#REF!</definedName>
    <definedName name="BLPH974" hidden="1">#REF!</definedName>
    <definedName name="BLPH975" hidden="1">#REF!</definedName>
    <definedName name="BLPH976" hidden="1">#REF!</definedName>
    <definedName name="BLPH977" hidden="1">#REF!</definedName>
    <definedName name="BLPH978" hidden="1">#REF!</definedName>
    <definedName name="BLPH979" hidden="1">#REF!</definedName>
    <definedName name="BLPH98" hidden="1">#REF!</definedName>
    <definedName name="BLPH980" hidden="1">#REF!</definedName>
    <definedName name="BLPH981" hidden="1">#REF!</definedName>
    <definedName name="BLPH982" hidden="1">#REF!</definedName>
    <definedName name="BLPH983" hidden="1">#REF!</definedName>
    <definedName name="BLPH984" hidden="1">#REF!</definedName>
    <definedName name="BLPH985" hidden="1">#REF!</definedName>
    <definedName name="BLPH986" hidden="1">#REF!</definedName>
    <definedName name="BLPH987" hidden="1">#REF!</definedName>
    <definedName name="BLPH988" hidden="1">#REF!</definedName>
    <definedName name="BLPH989" hidden="1">#REF!</definedName>
    <definedName name="BLPH99" hidden="1">#REF!</definedName>
    <definedName name="BLPH990" hidden="1">#REF!</definedName>
    <definedName name="BLPH991" hidden="1">#REF!</definedName>
    <definedName name="BLPH992" hidden="1">#REF!</definedName>
    <definedName name="BLPH993" hidden="1">#REF!</definedName>
    <definedName name="BLPH994" hidden="1">#REF!</definedName>
    <definedName name="BLPH995" hidden="1">#REF!</definedName>
    <definedName name="BLPH996" hidden="1">#REF!</definedName>
    <definedName name="BLPH997" hidden="1">#REF!</definedName>
    <definedName name="BLPH998" hidden="1">#REF!</definedName>
    <definedName name="BLPH999" hidden="1">#REF!</definedName>
    <definedName name="BN56TG" hidden="1">{"'Break down'!$A$4"}</definedName>
    <definedName name="BNE_MESSAGES_HIDDEN" hidden="1">#REF!</definedName>
    <definedName name="BNGT5643" hidden="1">{"'Break down'!$A$4"}</definedName>
    <definedName name="bnhyu" hidden="1">{"'Break down'!$A$4"}</definedName>
    <definedName name="BOM" localSheetId="12">#REF!</definedName>
    <definedName name="BOM">#REF!</definedName>
    <definedName name="bonus" localSheetId="12">#REF!</definedName>
    <definedName name="bonus">#REF!</definedName>
    <definedName name="BookType">1</definedName>
    <definedName name="boop" hidden="1">{"'Break down'!$A$4"}</definedName>
    <definedName name="bp">10000</definedName>
    <definedName name="bPreview" hidden="1">TRUE</definedName>
    <definedName name="bPrint" hidden="1">TRUE</definedName>
    <definedName name="BR_00045">1</definedName>
    <definedName name="BRA_NET">122</definedName>
    <definedName name="BRI_NET">104</definedName>
    <definedName name="BROWN" localSheetId="1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tnOutputs">"btnOutputs"</definedName>
    <definedName name="BU" localSheetId="12">#REF!</definedName>
    <definedName name="BU">#REF!</definedName>
    <definedName name="Bud_Period" localSheetId="12">#REF!</definedName>
    <definedName name="Bud_Period">#REF!</definedName>
    <definedName name="bud_var" localSheetId="12">#REF!</definedName>
    <definedName name="bud_var">#REF!</definedName>
    <definedName name="Bud_YTD" localSheetId="12">#REF!</definedName>
    <definedName name="Bud_YTD">#REF!</definedName>
    <definedName name="Bud2001cum" localSheetId="12">#REF!</definedName>
    <definedName name="Bud2001cum">#REF!</definedName>
    <definedName name="Bud2002cum" localSheetId="12">#REF!</definedName>
    <definedName name="Bud2002cum">#REF!</definedName>
    <definedName name="BudDepr" localSheetId="12">#REF!</definedName>
    <definedName name="BudDepr">#REF!</definedName>
    <definedName name="BUDGET">#REF!</definedName>
    <definedName name="Budget_YTD">#REF!,#REF!,#REF!,#REF!,#REF!,#REF!,#REF!,#REF!,#REF!</definedName>
    <definedName name="Budget2003" localSheetId="12">#REF!</definedName>
    <definedName name="Budget2003">#REF!</definedName>
    <definedName name="BUDGETCURRENCYCODE1" localSheetId="12">#REF!</definedName>
    <definedName name="BUDGETCURRENCYCODE1">#REF!</definedName>
    <definedName name="BUDGETNAME1" localSheetId="12">#REF!</definedName>
    <definedName name="BUDGETNAME1">#REF!</definedName>
    <definedName name="BUDGETORG1" localSheetId="12">#REF!</definedName>
    <definedName name="BUDGETORG1">#REF!</definedName>
    <definedName name="budmonth" localSheetId="12">#REF!</definedName>
    <definedName name="budmonth">#REF!</definedName>
    <definedName name="BudOpprofit" localSheetId="12">#REF!</definedName>
    <definedName name="BudOpprofit">#REF!</definedName>
    <definedName name="budytd" localSheetId="12">#REF!</definedName>
    <definedName name="budytd">#REF!</definedName>
    <definedName name="BUFF_DECL_2018" localSheetId="12">#REF!</definedName>
    <definedName name="BUFF_DECL_2018">#REF!</definedName>
    <definedName name="BUFF_DECL_2019" localSheetId="12">#REF!</definedName>
    <definedName name="BUFF_DECL_2019">#REF!</definedName>
    <definedName name="BUFF_DECL_2020" localSheetId="12">#REF!</definedName>
    <definedName name="BUFF_DECL_2020">#REF!</definedName>
    <definedName name="Build">1</definedName>
    <definedName name="Burglaries">#REF!</definedName>
    <definedName name="Burglaries_minus0.95">#REF!</definedName>
    <definedName name="Burglaries_plus0.95">#REF!</definedName>
    <definedName name="Business__Business_Units">"Retrieval_AreaTOTAL+Essbase!$A$1:$E$16"</definedName>
    <definedName name="Business_Description">"Text 1"</definedName>
    <definedName name="BUSINESSSOLUTION" localSheetId="12">#REF!</definedName>
    <definedName name="BUSINESSSOLUTION">#REF!</definedName>
    <definedName name="Button_10">"X1bozza_trasferte_Elenca"</definedName>
    <definedName name="Button_3">"Carlsberg_estimat_Resultatopgørelse_List"</definedName>
    <definedName name="Button_9">"X1bozza_trasferte_Elenca"</definedName>
    <definedName name="Buyer">1</definedName>
    <definedName name="BVal">41.61</definedName>
    <definedName name="bvbx" hidden="1">{#N/A,#N/A,TRUE,"Historicals";#N/A,#N/A,TRUE,"Charts";#N/A,#N/A,TRUE,"Forecasts"}</definedName>
    <definedName name="bvcx" hidden="1">{#N/A,#N/A,TRUE,"Historicals";#N/A,#N/A,TRUE,"Charts";#N/A,#N/A,TRUE,"Forecasts"}</definedName>
    <definedName name="BVF45RDF" hidden="1">{"'Break down'!$A$4"}</definedName>
    <definedName name="BVG" hidden="1">{"'Break down'!$A$4"}</definedName>
    <definedName name="BX89FG45SD" hidden="1">{"'Break down'!$A$4"}</definedName>
    <definedName name="bZoom" hidden="1">FALSE</definedName>
    <definedName name="c_daysPerYear">365</definedName>
    <definedName name="CA" hidden="1">{"'Break down'!$A$4"}</definedName>
    <definedName name="CA_mnth" localSheetId="12">#REF!</definedName>
    <definedName name="CA_mnth">#REF!</definedName>
    <definedName name="CA_Mnth_BUD" localSheetId="12">#REF!</definedName>
    <definedName name="CA_Mnth_BUD">#REF!</definedName>
    <definedName name="CA_qtd" localSheetId="12">#REF!</definedName>
    <definedName name="CA_qtd">#REF!</definedName>
    <definedName name="CA_Qtr_BUD" localSheetId="12">#REF!</definedName>
    <definedName name="CA_Qtr_BUD">#REF!</definedName>
    <definedName name="CA_xero" localSheetId="12">#REF!</definedName>
    <definedName name="CA_xero">#REF!</definedName>
    <definedName name="CA_ytd" localSheetId="12">#REF!</definedName>
    <definedName name="CA_ytd">#REF!</definedName>
    <definedName name="CA_Ytd_BUD" localSheetId="12">#REF!</definedName>
    <definedName name="CA_Ytd_BUD">#REF!</definedName>
    <definedName name="CABLEPMKT">40</definedName>
    <definedName name="CadRate">0.65</definedName>
    <definedName name="calc">1</definedName>
    <definedName name="Calcs" localSheetId="1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N_NET">116</definedName>
    <definedName name="CAPEX" hidden="1">{"'Break down'!$A$4"}</definedName>
    <definedName name="Capex2" hidden="1">{"'CWC'!$A$3:$P$36"}</definedName>
    <definedName name="CAPEXCOMM" hidden="1">{"'Break down'!$A$4"}</definedName>
    <definedName name="CapPlan">"2004 Capital Plan"</definedName>
    <definedName name="capr">2280</definedName>
    <definedName name="CarriedForwardCashflow" localSheetId="12">#REF!</definedName>
    <definedName name="CarriedForwardCashflow">#REF!</definedName>
    <definedName name="CarriedOverNvsElapsedTime">0.00342326388636138</definedName>
    <definedName name="CarriedOverNvsEndTime">36990.545359838</definedName>
    <definedName name="case">#REF!</definedName>
    <definedName name="case_num">1</definedName>
    <definedName name="Case1" localSheetId="12">#REF!</definedName>
    <definedName name="Case1">#REF!</definedName>
    <definedName name="Case2" localSheetId="12">#REF!</definedName>
    <definedName name="Case2">#REF!</definedName>
    <definedName name="Case3" localSheetId="12">#REF!</definedName>
    <definedName name="Case3">#REF!</definedName>
    <definedName name="Cash_Rate">0</definedName>
    <definedName name="Cash_Sw">#REF!</definedName>
    <definedName name="cash2">0</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DividendPaidPreferredStock">0</definedName>
    <definedName name="Cast_Alum" hidden="1">{"'Break down'!$A$4"}</definedName>
    <definedName name="Cat_Standard_Density">1370</definedName>
    <definedName name="Categories" localSheetId="12">#REF!</definedName>
    <definedName name="Categories">#REF!</definedName>
    <definedName name="caug">5220</definedName>
    <definedName name="CB" hidden="1">#REF!</definedName>
    <definedName name="cboCurrHist">"cboActivityType"</definedName>
    <definedName name="CBWorkbookPriority" hidden="1">-797077507</definedName>
    <definedName name="cc" localSheetId="12" hidden="1">{#N/A,#N/A,TRUE,"Cover sheet";#N/A,#N/A,TRUE,"Summary";#N/A,#N/A,TRUE,"Key Assumptions";#N/A,#N/A,TRUE,"Profit &amp; Loss";#N/A,#N/A,TRUE,"Balance Sheet";#N/A,#N/A,TRUE,"Cashflow";#N/A,#N/A,TRUE,"IRR";#N/A,#N/A,TRUE,"Ratios";#N/A,#N/A,TRUE,"Debt analysis"}</definedName>
    <definedName name="cc" hidden="1">{#N/A,#N/A,TRUE,"Cover sheet";#N/A,#N/A,TRUE,"Summary";#N/A,#N/A,TRUE,"Key Assumptions";#N/A,#N/A,TRUE,"Profit &amp; Loss";#N/A,#N/A,TRUE,"Balance Sheet";#N/A,#N/A,TRUE,"Cashflow";#N/A,#N/A,TRUE,"IRR";#N/A,#N/A,TRUE,"Ratios";#N/A,#N/A,TRUE,"Debt analysis"}</definedName>
    <definedName name="CCC">#REF!</definedName>
    <definedName name="ccccc" localSheetId="12" hidden="1">{"10yp key data",#N/A,FALSE,"Market Data"}</definedName>
    <definedName name="ccccc" hidden="1">{"10yp key data",#N/A,FALSE,"Market Data"}</definedName>
    <definedName name="cccccccccc">#REF!</definedName>
    <definedName name="CCodeList">#REF!</definedName>
    <definedName name="CCY" localSheetId="12">#REF!</definedName>
    <definedName name="CCY">#REF!</definedName>
    <definedName name="cdec">14780</definedName>
    <definedName name="CDx_Priority">"datawonoscale"</definedName>
    <definedName name="cedwdf2wef" hidden="1">#REF!</definedName>
    <definedName name="ceg">0.2538</definedName>
    <definedName name="Cen_Dec_15" localSheetId="12">#REF!</definedName>
    <definedName name="Cen_Dec_15">#REF!</definedName>
    <definedName name="Cen_Jan_16" localSheetId="12">#REF!</definedName>
    <definedName name="Cen_Jan_16">#REF!</definedName>
    <definedName name="Cen_Mnth" localSheetId="12">#REF!</definedName>
    <definedName name="Cen_Mnth">#REF!</definedName>
    <definedName name="Cen_mnth_list" localSheetId="12">#REF!</definedName>
    <definedName name="Cen_mnth_list">#REF!</definedName>
    <definedName name="Cen_qtd" localSheetId="12">#REF!</definedName>
    <definedName name="Cen_qtd">#REF!</definedName>
    <definedName name="CEN_qtr_BUD" localSheetId="12">#REF!</definedName>
    <definedName name="CEN_qtr_BUD">#REF!</definedName>
    <definedName name="Cen_ytd" localSheetId="12">#REF!</definedName>
    <definedName name="Cen_ytd">#REF!</definedName>
    <definedName name="Cen_ytd_BUD" localSheetId="12">#REF!</definedName>
    <definedName name="Cen_ytd_BUD">#REF!</definedName>
    <definedName name="Cent_Mnth_Bud" localSheetId="12">#REF!</definedName>
    <definedName name="Cent_Mnth_Bud">#REF!</definedName>
    <definedName name="cf"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F_OP_GR">"'=BackSheet!$D$239:$AG$239"</definedName>
    <definedName name="CF_OP_GRVisma">"'=BackSheet!$D$239:$AG$239"</definedName>
    <definedName name="CF_PR_DV">"'=BackSheet!$D$241:$AG$241"</definedName>
    <definedName name="CF_PR_DVVisma">"'=BackSheet!$D$241:$AG$241"</definedName>
    <definedName name="CF2_1">#REF!</definedName>
    <definedName name="CF2_2">#REF!</definedName>
    <definedName name="cfeb">2110</definedName>
    <definedName name="cfrt" hidden="1">{"'Break down'!$A$4"}</definedName>
    <definedName name="cfrty" hidden="1">{"'Break down'!$A$4"}</definedName>
    <definedName name="cftab" localSheetId="12">#REF!</definedName>
    <definedName name="cftab">#REF!</definedName>
    <definedName name="CH_A" localSheetId="12">#REF!</definedName>
    <definedName name="CH_A">#REF!</definedName>
    <definedName name="CH_B" localSheetId="12">#REF!</definedName>
    <definedName name="CH_B">#REF!</definedName>
    <definedName name="CH_C" localSheetId="12">#REF!</definedName>
    <definedName name="CH_C">#REF!</definedName>
    <definedName name="CH_D" localSheetId="12">#REF!</definedName>
    <definedName name="CH_D">#REF!</definedName>
    <definedName name="CH_E" localSheetId="12">#REF!</definedName>
    <definedName name="CH_E">#REF!</definedName>
    <definedName name="CH_F" localSheetId="12">#REF!</definedName>
    <definedName name="CH_F">#REF!</definedName>
    <definedName name="CHAN">0.8</definedName>
    <definedName name="Change" hidden="1">#N/A</definedName>
    <definedName name="Change2" hidden="1">#N/A</definedName>
    <definedName name="Change3" hidden="1">#N/A</definedName>
    <definedName name="Change4" hidden="1">#N/A</definedName>
    <definedName name="ChangeRange" hidden="1">#REF!</definedName>
    <definedName name="ChangeRange2" hidden="1">#REF!</definedName>
    <definedName name="Changes">"Changes from Version 2"</definedName>
    <definedName name="chart">"Chart 1"</definedName>
    <definedName name="chart_1">"Chart 1"</definedName>
    <definedName name="chart_2">"Chart 2"</definedName>
    <definedName name="check">0</definedName>
    <definedName name="CheckRound">6</definedName>
    <definedName name="Chemin">"DISK_DAVID:Projet AFINE:ESSAI_EXPORT:12007.XLS"</definedName>
    <definedName name="CHI_NET">120</definedName>
    <definedName name="Choices">#N/A</definedName>
    <definedName name="Choices_Wrapper">#REF!</definedName>
    <definedName name="Choices_Wrapper1">#N/A</definedName>
    <definedName name="Choices_Wrapper2">#N/A</definedName>
    <definedName name="Choices2">#REF!</definedName>
    <definedName name="CiceroUpdate">0</definedName>
    <definedName name="Cipla2"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22aca9e5c20c4b139335117bc8d71717" hidden="1">#REF!</definedName>
    <definedName name="CIQANR_92f36a7bd40d42caaedff791cad6e92e" hidden="1">#REF!</definedName>
    <definedName name="CIQWBGuid" hidden="1">"87ec7ee0-36f1-4077-b101-b01508112353"</definedName>
    <definedName name="CIQWBInfo" hidden="1">"{ ""CIQVersion"":""9.51.3510.3078"" }"</definedName>
    <definedName name="circ">#REF!</definedName>
    <definedName name="cjan">1500</definedName>
    <definedName name="cjul">3670</definedName>
    <definedName name="cjun">6530</definedName>
    <definedName name="class" localSheetId="12">#REF!</definedName>
    <definedName name="class">#REF!</definedName>
    <definedName name="Class_B">68.45</definedName>
    <definedName name="Claves">#REF!</definedName>
    <definedName name="CLEAR_TRADE">"ZZZ"</definedName>
    <definedName name="CLIENT" localSheetId="12">#REF!</definedName>
    <definedName name="CLIENT">#REF!</definedName>
    <definedName name="Client_Name_or_Project_Name">"Project MALTE"</definedName>
    <definedName name="Close" localSheetId="12">#REF!</definedName>
    <definedName name="Close">#REF!</definedName>
    <definedName name="Closed">"2-Closed"</definedName>
    <definedName name="Closed_B">"2-Closed 9/16-9/30"</definedName>
    <definedName name="closedate">#REF!</definedName>
    <definedName name="CloseYear" localSheetId="12">#REF!</definedName>
    <definedName name="CloseYear">#REF!</definedName>
    <definedName name="Closing">32233</definedName>
    <definedName name="Closing_cash" localSheetId="12">#REF!</definedName>
    <definedName name="Closing_cash">#REF!</definedName>
    <definedName name="CLOSING1">32201</definedName>
    <definedName name="CLOSING2">32233</definedName>
    <definedName name="CLOSING3">32333</definedName>
    <definedName name="cm">1</definedName>
    <definedName name="cmar">4680</definedName>
    <definedName name="cmay">3240</definedName>
    <definedName name="cnov">8250</definedName>
    <definedName name="co">160</definedName>
    <definedName name="Co_Name">"Mass Transit Railway Corporation"</definedName>
    <definedName name="Co_status">"non-op, op, dormant"</definedName>
    <definedName name="coct">5740</definedName>
    <definedName name="Code_soc" localSheetId="12">#REF!</definedName>
    <definedName name="Code_soc">#REF!</definedName>
    <definedName name="Codes">1</definedName>
    <definedName name="COEF.Competition_Attrition">#REF!</definedName>
    <definedName name="COEF.Competitor_installation">#REF!</definedName>
    <definedName name="COEF.Verisure_Attrition">#REF!</definedName>
    <definedName name="COEF.Verisure_installation">#REF!</definedName>
    <definedName name="cogs_inflation_rate">#REF!</definedName>
    <definedName name="col">1984</definedName>
    <definedName name="ColorNames" localSheetId="12">#REF!</definedName>
    <definedName name="ColorNames">#REF!</definedName>
    <definedName name="COLT">"ADR_Matrix"</definedName>
    <definedName name="COMM">0.04</definedName>
    <definedName name="COMM2">0.009</definedName>
    <definedName name="commission">0.06</definedName>
    <definedName name="Committed">"3-Committed"</definedName>
    <definedName name="Company.Name">"Monarch"</definedName>
    <definedName name="Company_Name">"Commonwealth Aluminum"</definedName>
    <definedName name="companylist" localSheetId="12">#REF!</definedName>
    <definedName name="companylist">#REF!</definedName>
    <definedName name="Competition_Cancellations">#REF!</definedName>
    <definedName name="Competitor_installations">#REF!</definedName>
    <definedName name="Competitor_Portfolio">#REF!</definedName>
    <definedName name="COMPS">50</definedName>
    <definedName name="CONCEPTO">#REF!</definedName>
    <definedName name="CONCEPTOLOG">#REF!</definedName>
    <definedName name="CONF">200</definedName>
    <definedName name="conflic">#REF!</definedName>
    <definedName name="CONFPMKT">200</definedName>
    <definedName name="ConsoLevel">#REF!</definedName>
    <definedName name="Consolidated">"Consolidated"</definedName>
    <definedName name="Consolidated_Income_Statement">"A1AnnIS"</definedName>
    <definedName name="ContentsHelp" hidden="1">#REF!</definedName>
    <definedName name="Contingency">#REF!</definedName>
    <definedName name="Conv_default">FRF</definedName>
    <definedName name="Conv_mark">1</definedName>
    <definedName name="Conventions" localSheetId="12">#REF!</definedName>
    <definedName name="Conventions">#REF!</definedName>
    <definedName name="CopiedToServer">FALSE</definedName>
    <definedName name="CopyWord" hidden="1">#REF!</definedName>
    <definedName name="Corporate_Expense_Growth">5%</definedName>
    <definedName name="CorporateOverheadsDeskChargeIn" localSheetId="12">#REF!</definedName>
    <definedName name="CorporateOverheadsDeskChargeIn">#REF!</definedName>
    <definedName name="CorporateRate2000" localSheetId="12">#REF!</definedName>
    <definedName name="CorporateRate2000">#REF!</definedName>
    <definedName name="CostPoolL1">#REF!</definedName>
    <definedName name="CostPoolL2">#REF!</definedName>
    <definedName name="countchk">0</definedName>
    <definedName name="Countrylist">#REF!</definedName>
    <definedName name="Cours_de_change">1</definedName>
    <definedName name="Coverage">#REF!</definedName>
    <definedName name="CPLimit">4</definedName>
    <definedName name="CR"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raig_days_avail" localSheetId="12">#REF!</definedName>
    <definedName name="craig_days_avail">#REF!</definedName>
    <definedName name="craig_days_trained" localSheetId="12">#REF!</definedName>
    <definedName name="craig_days_trained">#REF!</definedName>
    <definedName name="craig_util" localSheetId="12">#REF!</definedName>
    <definedName name="craig_util">#REF!</definedName>
    <definedName name="CrazyCapExRow">IF(LatestBS-LatestCYE&lt;0,"Error",IF(LatestBS-LatestCYE&lt;100,0,IF(LatestBS-LatestCYE&lt;200,1,IF(LatestBS-LatestCYE&lt;290,2,0))))</definedName>
    <definedName name="CreateTable" hidden="1">#REF!</definedName>
    <definedName name="CREDIT">3</definedName>
    <definedName name="csAllowLocalConsolidation">TRUE</definedName>
    <definedName name="csAppName">"BudgetWeb"</definedName>
    <definedName name="CSCASHFLOW">#REF!</definedName>
    <definedName name="csDesignMode">1</definedName>
    <definedName name="csep">9830</definedName>
    <definedName name="csK_lts_gek_Dim01">"="</definedName>
    <definedName name="csK_lts_gek_Dim02">"="</definedName>
    <definedName name="csKeepAlive">5</definedName>
    <definedName name="csKTG2_KTGGAZDA_5_ELEMZES_Dim01">"="</definedName>
    <definedName name="csKTG2_KTGGAZDA_5_ELEMZES_Dim02">"="</definedName>
    <definedName name="csKTG2_KTGGAZDA_5_ELEMZES_Dim03">"="</definedName>
    <definedName name="csKTG2_MINDOSSZESEN_Dim01">"="</definedName>
    <definedName name="csKTG2_MINDOSSZESEN_Dim10">"="</definedName>
    <definedName name="csKTG2_MINDOSSZESEN_Dim11">"="</definedName>
    <definedName name="csKTG2_MINDOSSZESEN1_Dim01">"="</definedName>
    <definedName name="csKTG2_MINDOSSZESEN1_Dim02">"="</definedName>
    <definedName name="csKTG2_MINDOSSZESEN1_Dim03">"="</definedName>
    <definedName name="csKTG2_MINDOSSZESEN1_Dim04">"="</definedName>
    <definedName name="csLocalConsolidationOnSubmit">TRUE</definedName>
    <definedName name="csRefreshOnOpen">FALSE</definedName>
    <definedName name="csRefreshOnRotate">TRUE</definedName>
    <definedName name="csSTRAT_TERV_Elemzes_Dim01">"="</definedName>
    <definedName name="csSTRAT_TERV_Elemzes_Dim02">"="</definedName>
    <definedName name="csSTRAT_TERV_Elemzes_Dim05">"="</definedName>
    <definedName name="csSTRAT_TERV_Elemzes_Dim06">"="</definedName>
    <definedName name="csSTRAT_TERV_Elemzes_Dim08">"="</definedName>
    <definedName name="csSTRAT_TERV_Elemzes_Dim09">"="</definedName>
    <definedName name="csSTRAT_TERV_Elemzes_Dim11">"="</definedName>
    <definedName name="csSTRAT_TERV_Elemzes_Dim12">"="</definedName>
    <definedName name="csSTRAT_TERV_Elemzes_Dim13">"="</definedName>
    <definedName name="csSTRAT_TERV_Elemzes_Dim14">"="</definedName>
    <definedName name="CTRate" localSheetId="12">[11]data!$B$3</definedName>
    <definedName name="CTRate">#REF!</definedName>
    <definedName name="cu119.CopyLastPeriodRows" hidden="1">{"AVSHAR","BSHAR"}</definedName>
    <definedName name="cur">#REF!</definedName>
    <definedName name="CUR3MTH">6</definedName>
    <definedName name="CURCYTD">9</definedName>
    <definedName name="CURMTH">1</definedName>
    <definedName name="CURMYTD">12</definedName>
    <definedName name="CurName">#REF!</definedName>
    <definedName name="currency">#REF!</definedName>
    <definedName name="CurrencyCodeRange">OFFSET(XRatesRange,0,0,,1)</definedName>
    <definedName name="CurrentYear">#REF!</definedName>
    <definedName name="CurrentYearEnd">#REF!</definedName>
    <definedName name="CurrYr">0</definedName>
    <definedName name="CURWEEK">1</definedName>
    <definedName name="CurYear">VALUE(YEAR(NOW()))</definedName>
    <definedName name="CUSSheetClass">"IND"</definedName>
    <definedName name="Customer1" localSheetId="12">#REF!</definedName>
    <definedName name="Customer1">#REF!</definedName>
    <definedName name="CustomerA">"WAL-MART"</definedName>
    <definedName name="CustomerB">"BEST BUY"</definedName>
    <definedName name="CustomerC">"TARGET"</definedName>
    <definedName name="CustomerD">"SAMS CLUB"</definedName>
    <definedName name="CustomerE">"MUSICLAND"</definedName>
    <definedName name="CustomerF">"KMART"</definedName>
    <definedName name="CustomerG">"BJS"</definedName>
    <definedName name="CustomerH">"FRED MEYER, INC."</definedName>
    <definedName name="CustomerI">"WAL-MART CANADA CORP"</definedName>
    <definedName name="CustomerJ">"MEIJER"</definedName>
    <definedName name="CustomerK">"ZELLERS"</definedName>
    <definedName name="CustomerL">"SHOPKO"</definedName>
    <definedName name="CustomerM">"INFINITY"</definedName>
    <definedName name="CustomerN">"CIRCUIT CITY"</definedName>
    <definedName name="CustomerO">"BEST BUY CANADA LTD.  (BB)"</definedName>
    <definedName name="cv">#REF!</definedName>
    <definedName name="cvcvvvvvvvv">2050/Dólar</definedName>
    <definedName name="cvfgty" hidden="1">{"'Break down'!$A$4"}</definedName>
    <definedName name="CXR">#REF!</definedName>
    <definedName name="CYR">"JANUARY 1, 2000"</definedName>
    <definedName name="CYTDVOL">11</definedName>
    <definedName name="d"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_NET">5</definedName>
    <definedName name="D_S_f">Word</definedName>
    <definedName name="da" hidden="1">#REF!</definedName>
    <definedName name="das" localSheetId="1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h">"v3.54"</definedName>
    <definedName name="DAT100NOREP">#REF!</definedName>
    <definedName name="DAT100NOREPNG">#REF!</definedName>
    <definedName name="DAT100RECUP">#REF!</definedName>
    <definedName name="data">OFFSET(#REF!,0,0,COUNTA(#REF!)-1,1)</definedName>
    <definedName name="data_count" localSheetId="12">#REF!</definedName>
    <definedName name="data_count">#REF!</definedName>
    <definedName name="data_sum">#REF!</definedName>
    <definedName name="Data14">"Chart 14"</definedName>
    <definedName name="DataBlockList">OFFSET(DataBlock,1,0,ROWS(DataBlock)-2,COLUMNS(DataBlock))</definedName>
    <definedName name="DATACOLLECTION" localSheetId="12">#REF!</definedName>
    <definedName name="DATACOLLECTION">#REF!</definedName>
    <definedName name="DataCosts" localSheetId="12">#REF!</definedName>
    <definedName name="DataCosts">#REF!</definedName>
    <definedName name="DataLabels">OFFSET(DataLabel,1,0,COUNTA(OFFSET(DataLabel,1,0,100,1)))</definedName>
    <definedName name="DataOffset">6</definedName>
    <definedName name="dataseries4">OFFSET(#REF!,0,0,COUNTA(#REF!),1)</definedName>
    <definedName name="DATCLCON">#REF!</definedName>
    <definedName name="date">#REF!</definedName>
    <definedName name="DateCreated">"8/15/02 8:57:35 AM"</definedName>
    <definedName name="DateEB">"SEP 97"</definedName>
    <definedName name="DateList">#REF!</definedName>
    <definedName name="DATENVPRO">#REF!</definedName>
    <definedName name="DATGARAN">#REF!</definedName>
    <definedName name="DATLAVC">#REF!</definedName>
    <definedName name="DATMAN">#REF!</definedName>
    <definedName name="DATNRECAG">#REF!</definedName>
    <definedName name="DATNRECFCC">#REF!</definedName>
    <definedName name="DATNRECINT">#REF!</definedName>
    <definedName name="DATNRECIS2">#REF!</definedName>
    <definedName name="DATNRECSD">#REF!</definedName>
    <definedName name="DATPRCR">#REF!</definedName>
    <definedName name="DATRECAG">#REF!</definedName>
    <definedName name="DATRECFCC">#REF!</definedName>
    <definedName name="DATRECINT">#REF!</definedName>
    <definedName name="DATRECIS2">#REF!</definedName>
    <definedName name="DATRECSD">#REF!</definedName>
    <definedName name="DATREP">#REF!</definedName>
    <definedName name="DATREPIS2">#REF!</definedName>
    <definedName name="DATREPSD">#REF!</definedName>
    <definedName name="DATRMA">#REF!</definedName>
    <definedName name="DATTRANSP">#REF!</definedName>
    <definedName name="DATTRANSPO">#REF!</definedName>
    <definedName name="DAV">#REF!</definedName>
    <definedName name="DavRoutine">#REF!</definedName>
    <definedName name="DaysPast" localSheetId="12">#REF!</definedName>
    <definedName name="DaysPast">#REF!</definedName>
    <definedName name="DaysPerYear">365</definedName>
    <definedName name="DB">"WIREUK"</definedName>
    <definedName name="DBNAME1" localSheetId="12">#REF!</definedName>
    <definedName name="DBNAME1">#REF!</definedName>
    <definedName name="DBSwitch" localSheetId="12">#REF!</definedName>
    <definedName name="DBSwitch">#REF!</definedName>
    <definedName name="DCF" localSheetId="12"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weight">0.333</definedName>
    <definedName name="DCF_" localSheetId="1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Industry">#REF!</definedName>
    <definedName name="DCF_MRP_Shock">#REF!</definedName>
    <definedName name="DCF_Rating">#REF!</definedName>
    <definedName name="DCF_RFR_Shock">#REF!</definedName>
    <definedName name="DCF_Shock">#REF!</definedName>
    <definedName name="DCF_SOFR_Shock">#REF!</definedName>
    <definedName name="DCF_valuation">SUM(DCF_val)</definedName>
    <definedName name="dcs">#REF!</definedName>
    <definedName name="DD" localSheetId="12">#REF!</definedName>
    <definedName name="DD">#REF!</definedName>
    <definedName name="ddd" hidden="1">#REF!</definedName>
    <definedName name="dddd" hidden="1">{"'Break down'!$A$4"}</definedName>
    <definedName name="ddddd" localSheetId="12" hidden="1">{"10yp tariffs",#N/A,FALSE,"Celtel alternative 6"}</definedName>
    <definedName name="ddddd" hidden="1">{"10yp tariffs",#N/A,FALSE,"Celtel alternative 6"}</definedName>
    <definedName name="dddddd" localSheetId="12" hidden="1">{#N/A,#N/A,FALSE,"CAPREIT"}</definedName>
    <definedName name="dddddd" hidden="1">{#N/A,#N/A,FALSE,"CAPREIT"}</definedName>
    <definedName name="ddddddd" localSheetId="12" hidden="1">{#N/A,#N/A,FALSE,"CAPREIT"}</definedName>
    <definedName name="ddddddd" hidden="1">{#N/A,#N/A,FALSE,"CAPREIT"}</definedName>
    <definedName name="DE">{1,"Payroll &amp; benefits";2,"Total direct PP&amp;E cost";3,"Purchased goods &amp; services";4,"Other Direct Costs (incl direct provisions &amp; cost elim)"}</definedName>
    <definedName name="DE_Dec_15" localSheetId="12">#REF!</definedName>
    <definedName name="DE_Dec_15">#REF!</definedName>
    <definedName name="DE_Jan_16" localSheetId="12">#REF!</definedName>
    <definedName name="DE_Jan_16">#REF!</definedName>
    <definedName name="DE_Mnth" localSheetId="12">#REF!</definedName>
    <definedName name="DE_Mnth">#REF!</definedName>
    <definedName name="DE_mnth_BUD" localSheetId="12">[9]DE!$E$4:$P$147</definedName>
    <definedName name="DE_mnth_BUD">#REF!</definedName>
    <definedName name="DE_mnth_list" localSheetId="12">#REF!</definedName>
    <definedName name="DE_mnth_list">#REF!</definedName>
    <definedName name="DE_Mtd" localSheetId="12">#REF!</definedName>
    <definedName name="DE_Mtd">#REF!</definedName>
    <definedName name="DE_qtd" localSheetId="12">#REF!</definedName>
    <definedName name="DE_qtd">#REF!</definedName>
    <definedName name="DE_qtr_BUD" localSheetId="12">#REF!</definedName>
    <definedName name="DE_qtr_BUD">#REF!</definedName>
    <definedName name="DE_ytd_BUD" localSheetId="12">#REF!</definedName>
    <definedName name="DE_ytd_BUD">#REF!</definedName>
    <definedName name="DEBIT">2</definedName>
    <definedName name="Debt_to_EBITDA">5</definedName>
    <definedName name="DEC">9</definedName>
    <definedName name="Dec_15" localSheetId="12">#REF!</definedName>
    <definedName name="Dec_15">#REF!</definedName>
    <definedName name="dec03tb" localSheetId="12">#REF!</definedName>
    <definedName name="dec03tb">#REF!</definedName>
    <definedName name="DecAct" localSheetId="12">#REF!</definedName>
    <definedName name="DecAct">#REF!</definedName>
    <definedName name="DecFTE" localSheetId="12">#REF!</definedName>
    <definedName name="DecFTE">#REF!</definedName>
    <definedName name="Decisions">1</definedName>
    <definedName name="DECPT">0.05</definedName>
    <definedName name="DeductGWA" localSheetId="12">#REF!</definedName>
    <definedName name="DeductGWA">#REF!</definedName>
    <definedName name="Default">0</definedName>
    <definedName name="defaultmargin">50</definedName>
    <definedName name="defaultmonth">6</definedName>
    <definedName name="defaultrate">4.75</definedName>
    <definedName name="defaut">FRF</definedName>
    <definedName name="DeleteRange" hidden="1">#REF!</definedName>
    <definedName name="DeleteTable" hidden="1">#REF!</definedName>
    <definedName name="dem">#REF!</definedName>
    <definedName name="demandas">#REF!</definedName>
    <definedName name="DEN_NET">100</definedName>
    <definedName name="Dennis_H._Leibowitz__892_4248">"BrodcastArea"</definedName>
    <definedName name="dep">-10463</definedName>
    <definedName name="Dep_Cod" localSheetId="12">#REF!</definedName>
    <definedName name="Dep_Cod">#REF!</definedName>
    <definedName name="DEPO">35300</definedName>
    <definedName name="DeprBUD05" localSheetId="12">#REF!</definedName>
    <definedName name="DeprBUD05">#REF!</definedName>
    <definedName name="DeprBUD06" localSheetId="12">#REF!</definedName>
    <definedName name="DeprBUD06">#REF!</definedName>
    <definedName name="DEPT">3</definedName>
    <definedName name="dept_99" localSheetId="12">#REF!</definedName>
    <definedName name="dept_99">#REF!</definedName>
    <definedName name="DEPT1">298</definedName>
    <definedName name="DEPT10">380</definedName>
    <definedName name="DEPT11">390</definedName>
    <definedName name="DEPT2">299</definedName>
    <definedName name="DEPT3">310</definedName>
    <definedName name="DEPT4">320</definedName>
    <definedName name="DEPT5">330</definedName>
    <definedName name="DEPT6">340</definedName>
    <definedName name="DEPT60">#REF!</definedName>
    <definedName name="DEPT7">350</definedName>
    <definedName name="DEPT8">360</definedName>
    <definedName name="DEPT9">370</definedName>
    <definedName name="der_retrieve">38792.7038310185</definedName>
    <definedName name="dereew">#REF!</definedName>
    <definedName name="DEVELOPMENT">5</definedName>
    <definedName name="df">#REF!</definedName>
    <definedName name="dfbfhyt" hidden="1">{#N/A,#N/A,TRUE,"Historicals";#N/A,#N/A,TRUE,"Charts";#N/A,#N/A,TRUE,"Forecasts"}</definedName>
    <definedName name="dfdfgg"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fdfg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fgh">#REF!</definedName>
    <definedName name="dfsdfsd">Scheduled_Payment+Extra_Payment</definedName>
    <definedName name="DG">0.06</definedName>
    <definedName name="dgdsf" hidden="1">#REF!</definedName>
    <definedName name="dghtz">#REF!</definedName>
    <definedName name="Dic">12</definedName>
    <definedName name="DirBelgSales">#REF!</definedName>
    <definedName name="DIRTY">4</definedName>
    <definedName name="Dis_Rate">16%</definedName>
    <definedName name="DISP_UNITS">#REF!</definedName>
    <definedName name="Disposableincome">#REF!</definedName>
    <definedName name="Disposableincome_minus0.95">#REF!</definedName>
    <definedName name="Disposableincome_plus0.95">#REF!</definedName>
    <definedName name="DISQUE">"DISK_DAVID"</definedName>
    <definedName name="DJE_Revenue" localSheetId="12">#REF!</definedName>
    <definedName name="DJE_Revenue">#REF!</definedName>
    <definedName name="dk">"Per unspecified"</definedName>
    <definedName name="dm">1.95583</definedName>
    <definedName name="DM_pro_EURO">1.95583</definedName>
    <definedName name="DME_BeforeCloseCompleted" hidden="1">"True"</definedName>
    <definedName name="DME_Dirty" hidden="1">"False"</definedName>
    <definedName name="DME_LocalFile" hidden="1">"True"</definedName>
    <definedName name="DNAktEISBenutzer">"geigert"</definedName>
    <definedName name="DNAktEISRolle">"Controlling"</definedName>
    <definedName name="DNAktWINBenutzer">"GeigerT"</definedName>
    <definedName name="DNB">"TickerRange"</definedName>
    <definedName name="DNText1">""</definedName>
    <definedName name="DNText10">""</definedName>
    <definedName name="DNText2">""</definedName>
    <definedName name="DNText3">""</definedName>
    <definedName name="DNText4">""</definedName>
    <definedName name="DNText5">""</definedName>
    <definedName name="DNText6">""</definedName>
    <definedName name="DNText7">""</definedName>
    <definedName name="DNText8">""</definedName>
    <definedName name="DNText9">""</definedName>
    <definedName name="Doc_type">Word</definedName>
    <definedName name="DocType">Word</definedName>
    <definedName name="Dólar">1.95</definedName>
    <definedName name="dollarloan">5.5%</definedName>
    <definedName name="dps_gross_adj">IF(key_ord?,dps_ord_gross_adj,dps_pref_gross_adj)</definedName>
    <definedName name="dps_net_adj">IF(key_ord?,dps_ord_net_adj,dps_pref_net_adj)</definedName>
    <definedName name="dps_paid">IF(key_ord?,dps_ord_paid,dps_pref_paid)</definedName>
    <definedName name="DR"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raka" localSheetId="1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oit">#REF!</definedName>
    <definedName name="dsafergre" hidden="1">{#N/A,#N/A,TRUE,"Historicals";#N/A,#N/A,TRUE,"Charts";#N/A,#N/A,TRUE,"Forecasts"}</definedName>
    <definedName name="dsafertge" hidden="1">{#N/A,#N/A,TRUE,"Historicals";#N/A,#N/A,TRUE,"Charts";#N/A,#N/A,TRUE,"Forecasts"}</definedName>
    <definedName name="dsafge" hidden="1">{#N/A,#N/A,TRUE,"Historicals";#N/A,#N/A,TRUE,"Charts";#N/A,#N/A,TRUE,"Forecasts"}</definedName>
    <definedName name="dsafwer" hidden="1">{#N/A,#N/A,TRUE,"Historicals";#N/A,#N/A,TRUE,"Charts";#N/A,#N/A,TRUE,"Forecasts"}</definedName>
    <definedName name="dsasda" hidden="1">#REF!</definedName>
    <definedName name="dsdsd">{1,"EBIT";2,"Depreciation";3,"Change in Working Capital";4,"Provisions and Pensions/Other";5,"Capital expenditure"}</definedName>
    <definedName name="dsf">Word</definedName>
    <definedName name="dsfergersa" hidden="1">{#N/A,#N/A,TRUE,"Historicals";#N/A,#N/A,TRUE,"Charts";#N/A,#N/A,TRUE,"Forecasts"}</definedName>
    <definedName name="dsferghrt" hidden="1">{#N/A,#N/A,TRUE,"Historicals";#N/A,#N/A,TRUE,"Charts";#N/A,#N/A,TRUE,"Forecasts"}</definedName>
    <definedName name="dsfre">#REF!</definedName>
    <definedName name="dsrfgds" hidden="1">{#N/A,#N/A,TRUE,"Historicals";#N/A,#N/A,TRUE,"Charts";#N/A,#N/A,TRUE,"Forecasts"}</definedName>
    <definedName name="dssfder">#REF!</definedName>
    <definedName name="DT">"Capex"</definedName>
    <definedName name="dtghdtzd">#REF!</definedName>
    <definedName name="dthdftd" hidden="1">{#N/A,#N/A,TRUE,"Historicals";#N/A,#N/A,TRUE,"Charts";#N/A,#N/A,TRUE,"Forecasts"}</definedName>
    <definedName name="dthdfthfd" hidden="1">{#N/A,#N/A,TRUE,"Historicals";#N/A,#N/A,TRUE,"Charts";#N/A,#N/A,TRUE,"Forecasts"}</definedName>
    <definedName name="dthdtyhfgg" hidden="1">{#N/A,#N/A,TRUE,"Historicals";#N/A,#N/A,TRUE,"Charts";#N/A,#N/A,TRUE,"Forecasts"}</definedName>
    <definedName name="dtzuztdu">#REF!</definedName>
    <definedName name="DUES">0</definedName>
    <definedName name="DUES_SUBSCRIPTIONS">AGroup</definedName>
    <definedName name="DUESPMKT">15</definedName>
    <definedName name="duke_cpopcase">2</definedName>
    <definedName name="duke_so">900.706</definedName>
    <definedName name="DYNO">"TARGET"</definedName>
    <definedName name="dztujdzt">#REF!</definedName>
    <definedName name="dzuzt">#REF!</definedName>
    <definedName name="e">#REF!</definedName>
    <definedName name="Earnouts" localSheetId="12">#REF!</definedName>
    <definedName name="Earnouts">#REF!</definedName>
    <definedName name="ebit" localSheetId="12">#REF!</definedName>
    <definedName name="ebit">#REF!</definedName>
    <definedName name="EBITA">"$C$28"</definedName>
    <definedName name="ebitdarunrate" localSheetId="12">#REF!</definedName>
    <definedName name="ebitdarunrate">#REF!</definedName>
    <definedName name="ed">#REF!</definedName>
    <definedName name="Edal" localSheetId="12" hidden="1">{"final plan",#N/A,FALSE,"Summary final for document";"change since original",#N/A,FALSE,"Summary final for document";"variance from 1999",#N/A,FALSE,"Summary final for document"}</definedName>
    <definedName name="Edal" hidden="1">{"final plan",#N/A,FALSE,"Summary final for document";"change since original",#N/A,FALSE,"Summary final for document";"variance from 1999",#N/A,FALSE,"Summary final for document"}</definedName>
    <definedName name="Editable" hidden="1">#REF!,#REF!,#REF!,#REF!</definedName>
    <definedName name="ee" localSheetId="12" hidden="1">{#N/A,#N/A,TRUE,"Cover sheet";#N/A,#N/A,TRUE,"Summary";#N/A,#N/A,TRUE,"Key Assumptions";#N/A,#N/A,TRUE,"Profit &amp; Loss";#N/A,#N/A,TRUE,"Balance Sheet";#N/A,#N/A,TRUE,"Cashflow";#N/A,#N/A,TRUE,"IRR";#N/A,#N/A,TRUE,"Ratios";#N/A,#N/A,TRUE,"Debt analysis"}</definedName>
    <definedName name="ee" hidden="1">{#N/A,#N/A,TRUE,"Cover sheet";#N/A,#N/A,TRUE,"Summary";#N/A,#N/A,TRUE,"Key Assumptions";#N/A,#N/A,TRUE,"Profit &amp; Loss";#N/A,#N/A,TRUE,"Balance Sheet";#N/A,#N/A,TRUE,"Cashflow";#N/A,#N/A,TRUE,"IRR";#N/A,#N/A,TRUE,"Ratios";#N/A,#N/A,TRUE,"Debt analysis"}</definedName>
    <definedName name="eee" hidden="1">#REF!</definedName>
    <definedName name="eeeee" localSheetId="12" hidden="1">{"budget992000 tariff and usage",#N/A,FALSE,"Celtel alternative 6"}</definedName>
    <definedName name="eeeee" hidden="1">{"budget992000 tariff and usage",#N/A,FALSE,"Celtel alternative 6"}</definedName>
    <definedName name="eeeeeeeeeee">#REF!</definedName>
    <definedName name="eeeeeeeeeeee">#REF!</definedName>
    <definedName name="eer" localSheetId="12"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erd">#REF!</definedName>
    <definedName name="effetperfact">1.03</definedName>
    <definedName name="effetperfdiv">1.025</definedName>
    <definedName name="effetperfmon">1.01</definedName>
    <definedName name="effetperfobl">1.02</definedName>
    <definedName name="efgre" hidden="1">#REF!</definedName>
    <definedName name="egal" localSheetId="12" hidden="1">{"final plan",#N/A,FALSE,"Summary final for document";"change since original",#N/A,FALSE,"Summary final for document";"variance from 1999",#N/A,FALSE,"Summary final for document"}</definedName>
    <definedName name="egal" hidden="1">{"final plan",#N/A,FALSE,"Summary final for document";"change since original",#N/A,FALSE,"Summary final for document";"variance from 1999",#N/A,FALSE,"Summary final for document"}</definedName>
    <definedName name="egal2"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gal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lapsed">0.00270833333343035</definedName>
    <definedName name="Ele" hidden="1">{"'Break down'!$A$4"}</definedName>
    <definedName name="EM" localSheetId="12">#REF!</definedName>
    <definedName name="EM">#REF!</definedName>
    <definedName name="EMN_Pro_Forma">"Op_Bal"</definedName>
    <definedName name="Emp_Cod" localSheetId="12">#REF!</definedName>
    <definedName name="Emp_Cod">#REF!</definedName>
    <definedName name="EmpFee">0.1875</definedName>
    <definedName name="Employees" localSheetId="12">#REF!</definedName>
    <definedName name="Employees">#REF!</definedName>
    <definedName name="enddatum">DATEVALUE("01.10.2016")</definedName>
    <definedName name="ENGCOST">6</definedName>
    <definedName name="enhetf">#REF!</definedName>
    <definedName name="ENTASIA">0.03</definedName>
    <definedName name="Entergy">segments</definedName>
    <definedName name="entertainment" localSheetId="12">#REF!</definedName>
    <definedName name="entertainment">#REF!</definedName>
    <definedName name="ENTIC">0.02</definedName>
    <definedName name="Entities">#REF!</definedName>
    <definedName name="Entity">#REF!</definedName>
    <definedName name="Entity_GIL_ASP_us.GIL_PNG_us">"Entity22"</definedName>
    <definedName name="ENTITY_NAME" localSheetId="12">#REF!</definedName>
    <definedName name="ENTITY_NAME">#REF!</definedName>
    <definedName name="EntityList">#REF!</definedName>
    <definedName name="EntityMap">#REF!</definedName>
    <definedName name="Entityname">#REF!</definedName>
    <definedName name="Entityy">#REF!</definedName>
    <definedName name="ENTPSM">0.11</definedName>
    <definedName name="ENTR">0.4</definedName>
    <definedName name="EntryRMR">#REF!</definedName>
    <definedName name="ENTS">0.05</definedName>
    <definedName name="ENTSCAN">0.02</definedName>
    <definedName name="ENTSPTNR">0.03</definedName>
    <definedName name="ENTSSTH">0.03</definedName>
    <definedName name="ENTSWST">0.03</definedName>
    <definedName name="EPMWorkbookOptions_2" hidden="1">"qFv3Ktw4lb7qjmzJbiku5+Ql3La2b8mCy9UaqU5TkgnRCME5xPZmsIw7VGxPeqPh5HbEcA8kmDy5SgrcKPMXTQGgUm1cNwEAhCmviOlqRjxPngR6NJGEOxr/63TvcQHujmloqiLbPcK/57JmwmeKsLtz6By9WmnqTPYAGbmTOxt+K55i1/e2rydHHdgiFwAzQhWuHMLlFCJJV/9ZQ8fqEy11WHEijml28Fx+GtHjLif2SfyVHgwmTiXbwRgE"</definedName>
    <definedName name="EPMWorkbookOptions_3" hidden="1">"FAOm+ypEMpot3g9CBRxh17qq3RQttMYBRAS1OuoS6nb8RteiiPi8x86y4qPf8VGfGWTX496Af/D72+UyPMAsJ3bHDO/3mJ3g4M6uz3hiO/bYTmY8O2bX5/vuWGB5Drtqe8uIEp2aAT5R46noq4oC9X3D5gm89kL3qqlOVU213iO50KYZhpc4kSLCKkOgs3vUtt2lCPfHCZ8/7lU8Phz4LNV+bJkp1S7YVJNqB1zySLUPDhmk2gN3av9/fPAJ"</definedName>
    <definedName name="EPMWorkbookOptions_4" hidden="1">"n5yDvb4eFv6BeVpYGIdGGUMzkNvXkIpTqo73IZohqDiKeEthwTerJ78aSLVwv5zdzVY5UHek31dfFhr+WALU8H4NKjvWVA92TspE6E9PRablcSi8/sjQ3us/Ax5VKg5K9NrYjiDegdcBWW2SHgNhY+vo8kiBqA0oYvsl1Lq50uT3ETJWEOFIJeuN+hxO56V6Q6mVapV5q9SsQ1gCMqzUlOlV7WpatVv2a4UYHsjmfuC2i6YwhD5YlrkiIXvM"</definedName>
    <definedName name="EPMWorkbookOptions_5" hidden="1">"LYj+JWmtAUgQZY3mmv3USu3PIxtN99QSNXZExFshx8O7EQf4L0fEg0i1Wq9UckT8s0gl9TFCEVHmXw+F/Hd0d+7uKYzyAKg1AYjOeGQGGS+mU1W3gURGbezYsNxIEnNUjlFhJkNaZPo5MCGpxPCcwOfIHCHTEyZ05y9JEIe4JPVryuSwIyONMcZMxFO5EGrE67d6rVaLTo2V7FHjDsTtUf0g0jUJ11giwzMeHHAupx2I5OTpOWfnIVnauCJB"</definedName>
    <definedName name="EPMWorkbookOptions_6" hidden="1">"s3kVPUur2cvSr1wYd40mMkjjwqOCv96NeWmUA3IIENBq5XAc4CCr1RyOAxwVkPqjq+RQXPRrq+EnNI1GtXrGEU0tewz36RuhXIuJDND4wOhd7sWZEDAul9iCYIitHA1vntTTDkZyWO2sG27CiO3sq+317BHb1255dc0mMlBjRoTjuW7aIUlO7p5xo1ksmdvIXuZ+7cZt12wiwzRGRDKwq05Q0jL8qPuNSXuVwaS1IfSHqJAJaokRkEs+OQ6D"</definedName>
    <definedName name="EPMWorkbookOptions_7" hidden="1">"gxb7/IC/e8wx2WMy7HZYJtpDOxeCCDuk71juLu2IJIfsRHb4nVzXzB7X2QgeH+qTrTIg0x6ksQLSLJOpv9IRd4TkgPgjBDRyQDyAgLLIi+ln/+Rw3VkPzcVCd63s0d0nHyp37SUyQmOB4lay57DLJbkwMGo5GNskwRuZ1O9rkzOPD7u0II27wjdO5GQGn0DdwbiN0kfxYm/08AMhdGiRTjsUMSZrBCFfb8KFKCLs7V6+0p04thZ8B5q3MPje"</definedName>
    <definedName name="EPMWorkbookOptions_8" hidden="1">"NGoM5wiaC17nV1DfPX7vL3TkGA3KyDbK64L8CneSx8WO7O4FcThDLQfGnXSwwi+/UdxRo1jzXkaqPNXgEKKXg4VA+c8fB7PuC+na/wIwN2cFy04AAA=="</definedName>
    <definedName name="eps_growth">SUM(eps_trend)</definedName>
    <definedName name="epsilon">0.001</definedName>
    <definedName name="epvrevrunrate">"'ENT:PSIX'!$N$49"</definedName>
    <definedName name="eqrwwe" hidden="1">{#N/A,#N/A,TRUE,"Historicals";#N/A,#N/A,TRUE,"Charts";#N/A,#N/A,TRUE,"Forecasts"}</definedName>
    <definedName name="EQUIP">25</definedName>
    <definedName name="EQUIPS">30</definedName>
    <definedName name="Equity">"Equity"</definedName>
    <definedName name="Equity_addition" localSheetId="12">#REF!</definedName>
    <definedName name="Equity_addition">#REF!</definedName>
    <definedName name="Equity_base" localSheetId="12">#REF!</definedName>
    <definedName name="Equity_base">#REF!</definedName>
    <definedName name="Equity2">#REF!</definedName>
    <definedName name="EquityAdjustments">0</definedName>
    <definedName name="EquityEmployeeStockOwnershipPlan">0</definedName>
    <definedName name="EquityOther">0</definedName>
    <definedName name="EquityPaidInCapital">0</definedName>
    <definedName name="EquityTreasuryStock">0</definedName>
    <definedName name="erfe"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hfgbdgh" hidden="1">{#N/A,#N/A,TRUE,"Historicals";#N/A,#N/A,TRUE,"Charts";#N/A,#N/A,TRUE,"Forecasts"}</definedName>
    <definedName name="ERM" localSheetId="12">#REF!</definedName>
    <definedName name="ERM">#REF!</definedName>
    <definedName name="ERMPBT1" localSheetId="12">#REF!</definedName>
    <definedName name="ERMPBT1">#REF!</definedName>
    <definedName name="ERMPBT2" localSheetId="12">#REF!</definedName>
    <definedName name="ERMPBT2">#REF!</definedName>
    <definedName name="ERMPBT3" localSheetId="12">#REF!</definedName>
    <definedName name="ERMPBT3">#REF!</definedName>
    <definedName name="erty" hidden="1">#REF!</definedName>
    <definedName name="Escenarios">#REF!</definedName>
    <definedName name="esnrc100c1_values" localSheetId="12" hidden="1">{"FTSE100","COMPANIES",TRUE}</definedName>
    <definedName name="esnrc100c1_values" hidden="1">{"FTSE100","COMPANIES",TRUE}</definedName>
    <definedName name="esnrc33c1_values" localSheetId="12" hidden="1">{"EUMOT","COMPANIES",TRUE}</definedName>
    <definedName name="esnrc33c1_values" hidden="1">{"EUMOT","COMPANIES",TRUE}</definedName>
    <definedName name="esnrc56c1_values" localSheetId="12" hidden="1">{"ASCONGRP","COMPANIES",TRUE}</definedName>
    <definedName name="esnrc56c1_values" hidden="1">{"ASCONGRP","COMPANIES",TRUE}</definedName>
    <definedName name="esnrc63c1_values" localSheetId="12" hidden="1">{"EUUTIGRP","COMPANIES",TRUE}</definedName>
    <definedName name="esnrc63c1_values" hidden="1">{"EUUTIGRP","COMPANIES",TRUE}</definedName>
    <definedName name="esnrc91c1_values" localSheetId="12" hidden="1">{"EUUTI","COMPANIES",TRUE}</definedName>
    <definedName name="esnrc91c1_values" hidden="1">{"EUUTI","COMPANIES",TRUE}</definedName>
    <definedName name="essais" localSheetId="12" hidden="1">{#N/A,#N/A,FALSE,"F_Plan";#N/A,#N/A,FALSE,"Parameter"}</definedName>
    <definedName name="essais" hidden="1">{#N/A,#N/A,FALSE,"F_Plan";#N/A,#N/A,FALSE,"Parameter"}</definedName>
    <definedName name="essais2" localSheetId="12" hidden="1">{#N/A,#N/A,FALSE,"F_Plan";#N/A,#N/A,FALSE,"Parameter"}</definedName>
    <definedName name="essais2" hidden="1">{#N/A,#N/A,FALSE,"F_Plan";#N/A,#N/A,FALSE,"Parameter"}</definedName>
    <definedName name="EssAliasTable">"Default"</definedName>
    <definedName name="EssLatest">"YTD01"</definedName>
    <definedName name="EssOptions">"110000000013010_0"</definedName>
    <definedName name="ETRI" localSheetId="12">#REF!</definedName>
    <definedName name="ETRI">#REF!</definedName>
    <definedName name="EUR_AED_RATE" localSheetId="12">#REF!</definedName>
    <definedName name="EUR_AED_RATE">#REF!</definedName>
    <definedName name="eur_usd">0.9</definedName>
    <definedName name="Euro">0.908</definedName>
    <definedName name="EurosFRF">1</definedName>
    <definedName name="ev.Calculation" hidden="1">-4105</definedName>
    <definedName name="ev.Initialized" hidden="1">FALSE</definedName>
    <definedName name="EV__CVPARAMS__" hidden="1">"Any by Any!$B$17:$C$38;"</definedName>
    <definedName name="EV__LASTREFTIME__" hidden="1">40973.7415046296</definedName>
    <definedName name="EV__MAXEXPCOLS__" hidden="1">100</definedName>
    <definedName name="EV__MAXEXPROWS__" hidden="1">1000</definedName>
    <definedName name="EV__WBEVMODE__" hidden="1">0</definedName>
    <definedName name="EV__WBREFOPTIONS__" hidden="1">134217783</definedName>
    <definedName name="EVDESCRIPTION">"USERFORMULA"</definedName>
    <definedName name="EVMAXHIER">1</definedName>
    <definedName name="evolsous">1.025</definedName>
    <definedName name="EVPRINTHIER">1</definedName>
    <definedName name="EVSEPARATE">FALSE</definedName>
    <definedName name="ewerere">#REF!</definedName>
    <definedName name="EX"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_Shares">2500</definedName>
    <definedName name="Exch">" Sheet2!$F$2"</definedName>
    <definedName name="EXCH_RATE" localSheetId="12">#REF!</definedName>
    <definedName name="EXCH_RATE">#REF!</definedName>
    <definedName name="exchange_data" localSheetId="12">#REF!</definedName>
    <definedName name="exchange_data">#REF!</definedName>
    <definedName name="Exchange_Ratio">3.300871</definedName>
    <definedName name="exchange_ratio_Oli">0.471553</definedName>
    <definedName name="exchange_ratio_TI">3.300871</definedName>
    <definedName name="Excl.">#REF!</definedName>
    <definedName name="Exclude">#REF!</definedName>
    <definedName name="ExistingDebt" localSheetId="12">#REF!</definedName>
    <definedName name="ExistingDebt">#REF!</definedName>
    <definedName name="Expected">"4-Expected"</definedName>
    <definedName name="expense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pens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rate" localSheetId="12">#REF!</definedName>
    <definedName name="exrate">#REF!</definedName>
    <definedName name="EYGLASS_UNITS">#REF!</definedName>
    <definedName name="eyt" hidden="1">{"'Break down'!$A$4"}</definedName>
    <definedName name="ｆ" hidden="1">"iQShowAnnual"</definedName>
    <definedName name="F_NET">6</definedName>
    <definedName name="FACTOR3" localSheetId="12">#REF!</definedName>
    <definedName name="FACTOR3">#REF!</definedName>
    <definedName name="FalckDK">#REF!</definedName>
    <definedName name="FalckDKnew">#REF!</definedName>
    <definedName name="fasdfwegr" hidden="1">{#N/A,#N/A,TRUE,"Historicals";#N/A,#N/A,TRUE,"Charts";#N/A,#N/A,TRUE,"Forecasts"}</definedName>
    <definedName name="FBS" localSheetId="12" hidden="1">{"Druck HORE","HL 503.000",FALSE,"HORE Schema"}</definedName>
    <definedName name="FBS" hidden="1">{"Druck HORE","HL 503.000",FALSE,"HORE Schema"}</definedName>
    <definedName name="FC" localSheetId="12">#REF!</definedName>
    <definedName name="FC">#REF!</definedName>
    <definedName name="Fcast2004" localSheetId="12">#REF!</definedName>
    <definedName name="Fcast2004">#REF!</definedName>
    <definedName name="FCST1">#REF!</definedName>
    <definedName name="fd">#REF!</definedName>
    <definedName name="fdaf" hidden="1">{#N/A,#N/A,TRUE,"Historicals";#N/A,#N/A,TRUE,"Charts";#N/A,#N/A,TRUE,"Forecasts"}</definedName>
    <definedName name="fdafdsafdsa" hidden="1">{#N/A,#N/A,TRUE,"Historicals";#N/A,#N/A,TRUE,"Charts";#N/A,#N/A,TRUE,"Forecasts"}</definedName>
    <definedName name="fdare" hidden="1">{#N/A,#N/A,TRUE,"Historicals";#N/A,#N/A,TRUE,"Charts";#N/A,#N/A,TRUE,"Forecasts"}</definedName>
    <definedName name="fdasa" hidden="1">{#N/A,#N/A,TRUE,"Historicals";#N/A,#N/A,TRUE,"Charts";#N/A,#N/A,TRUE,"Forecasts"}</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dfd" localSheetId="12" hidden="1">{#N/A,#N/A,FALSE,"CAPREIT"}</definedName>
    <definedName name="fdfdfd" hidden="1">{#N/A,#N/A,FALSE,"CAPREIT"}</definedName>
    <definedName name="fdfdfdf" localSheetId="12" hidden="1">{#N/A,#N/A,FALSE,"CAPREIT"}</definedName>
    <definedName name="fdfdfdf" hidden="1">{#N/A,#N/A,FALSE,"CAPREIT"}</definedName>
    <definedName name="fdgr">#REF!</definedName>
    <definedName name="fdhrthfg" hidden="1">{#N/A,#N/A,TRUE,"Historicals";#N/A,#N/A,TRUE,"Charts";#N/A,#N/A,TRUE,"Forecasts"}</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sa" hidden="1">#REF!</definedName>
    <definedName name="fdsafdf" hidden="1">{#N/A,#N/A,TRUE,"Historicals";#N/A,#N/A,TRUE,"Charts";#N/A,#N/A,TRUE,"Forecasts"}</definedName>
    <definedName name="fdsafrwefreg" hidden="1">{#N/A,#N/A,TRUE,"Historicals";#N/A,#N/A,TRUE,"Charts";#N/A,#N/A,TRUE,"Forecasts"}</definedName>
    <definedName name="fdsaregh" hidden="1">{#N/A,#N/A,TRUE,"Historicals";#N/A,#N/A,TRUE,"Charts";#N/A,#N/A,TRUE,"Forecasts"}</definedName>
    <definedName name="fdsgafgrt" hidden="1">{#N/A,#N/A,TRUE,"Historicals";#N/A,#N/A,TRUE,"Charts";#N/A,#N/A,TRUE,"Forecasts"}</definedName>
    <definedName name="fdsgfsrt" hidden="1">{#N/A,#N/A,TRUE,"Historicals";#N/A,#N/A,TRUE,"Charts";#N/A,#N/A,TRUE,"Forecasts"}</definedName>
    <definedName name="Feb">2</definedName>
    <definedName name="Feb_15" localSheetId="12">#REF!</definedName>
    <definedName name="Feb_15">#REF!</definedName>
    <definedName name="FebAct" localSheetId="12">#REF!</definedName>
    <definedName name="FebAct">#REF!</definedName>
    <definedName name="FebFTE" localSheetId="12">#REF!</definedName>
    <definedName name="FebFTE">#REF!</definedName>
    <definedName name="FEBPT">0.1</definedName>
    <definedName name="febtb" localSheetId="12">#REF!</definedName>
    <definedName name="febtb">#REF!</definedName>
    <definedName name="FEE_GRO_FCT_2018" localSheetId="12">#REF!</definedName>
    <definedName name="FEE_GRO_FCT_2018">#REF!</definedName>
    <definedName name="FEE_GRO_FCT_2019" localSheetId="12">#REF!</definedName>
    <definedName name="FEE_GRO_FCT_2019">#REF!</definedName>
    <definedName name="FEE_GRO_FCT_2020" localSheetId="12">#REF!</definedName>
    <definedName name="FEE_GRO_FCT_2020">#REF!</definedName>
    <definedName name="FeeClass">#REF!</definedName>
    <definedName name="FeesLocal" localSheetId="12">#REF!</definedName>
    <definedName name="FeesLocal">#REF!</definedName>
    <definedName name="FEPS06">1.04</definedName>
    <definedName name="feqer"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eqe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ewf" hidden="1">{#N/A,#N/A,TRUE,"Historicals";#N/A,#N/A,TRUE,"Charts";#N/A,#N/A,TRUE,"Forecasts"}</definedName>
    <definedName name="fewfsdf" hidden="1">{#N/A,#N/A,TRUE,"Historicals";#N/A,#N/A,TRUE,"Charts";#N/A,#N/A,TRUE,"Forecasts"}</definedName>
    <definedName name="FF"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f">OFFSET(LinkShtTL,0,1,1000,1)</definedName>
    <definedName name="ffffff" localSheetId="12" hidden="1">{"budget992000 capex",#N/A,FALSE,"Celtel alternative 6"}</definedName>
    <definedName name="ffffff" hidden="1">{"budget992000 capex",#N/A,FALSE,"Celtel alternative 6"}</definedName>
    <definedName name="fffffffffffff">2050/Dólar</definedName>
    <definedName name="fg">#REF!</definedName>
    <definedName name="fgb">#REF!</definedName>
    <definedName name="FGCV98" hidden="1">{"'Break down'!$A$4"}</definedName>
    <definedName name="fgcvfhg" hidden="1">{#N/A,#N/A,TRUE,"Historicals";#N/A,#N/A,TRUE,"Charts";#N/A,#N/A,TRUE,"Forecasts"}</definedName>
    <definedName name="FGFGF" localSheetId="12" hidden="1">{"DJH3",#N/A,FALSE,"PFL00805";"PJB3",#N/A,FALSE,"PFL00805";"JMD3",#N/A,FALSE,"PFL00805";"DNB3",#N/A,FALSE,"PFL00805";"MJP3",#N/A,FALSE,"PFL00805";"RAB3",#N/A,FALSE,"PFL00805";"GJW3",#N/A,FALSE,"PFL00805";"MASTER3",#N/A,FALSE,"PFL00805"}</definedName>
    <definedName name="FGFGF" hidden="1">{"DJH3",#N/A,FALSE,"PFL00805";"PJB3",#N/A,FALSE,"PFL00805";"JMD3",#N/A,FALSE,"PFL00805";"DNB3",#N/A,FALSE,"PFL00805";"MJP3",#N/A,FALSE,"PFL00805";"RAB3",#N/A,FALSE,"PFL00805";"GJW3",#N/A,FALSE,"PFL00805";"MASTER3",#N/A,FALSE,"PFL00805"}</definedName>
    <definedName name="fgh" hidden="1">#REF!</definedName>
    <definedName name="fghdrth" hidden="1">{#N/A,#N/A,TRUE,"Historicals";#N/A,#N/A,TRUE,"Charts";#N/A,#N/A,TRUE,"Forecasts"}</definedName>
    <definedName name="fghgh">#REF!</definedName>
    <definedName name="fghj" hidden="1">#REF!</definedName>
    <definedName name="fghrthyuj" hidden="1">{#N/A,#N/A,TRUE,"Historicals";#N/A,#N/A,TRUE,"Charts";#N/A,#N/A,TRUE,"Forecasts"}</definedName>
    <definedName name="fghsert" hidden="1">{#N/A,#N/A,TRUE,"Historicals";#N/A,#N/A,TRUE,"Charts";#N/A,#N/A,TRUE,"Forecasts"}</definedName>
    <definedName name="fgndh" hidden="1">{#N/A,#N/A,TRUE,"Historicals";#N/A,#N/A,TRUE,"Charts";#N/A,#N/A,TRUE,"Forecasts"}</definedName>
    <definedName name="fgrt458" hidden="1">{"'Break down'!$A$4"}</definedName>
    <definedName name="fgrte">#REF!</definedName>
    <definedName name="fgtz">#REF!</definedName>
    <definedName name="FieldRangeInitiative" localSheetId="12">OFFSET(#REF!,1,,COUNTA(#REF!)-1,5)</definedName>
    <definedName name="FieldRangeInitiative">OFFSET(#REF!,1,,COUNTA(#REF!)-1,5)</definedName>
    <definedName name="fill" hidden="1">#REF!</definedName>
    <definedName name="FIN_NET">102</definedName>
    <definedName name="final" localSheetId="12" hidden="1">{"SchG1",#N/A,FALSE,"Schedules";"SchG2",#N/A,FALSE,"Schedules"}</definedName>
    <definedName name="final" hidden="1">{"SchG1",#N/A,FALSE,"Schedules";"SchG2",#N/A,FALSE,"Schedules"}</definedName>
    <definedName name="FinalPosition" localSheetId="12">#REF!</definedName>
    <definedName name="FinalPosition">#REF!</definedName>
    <definedName name="Financial_year_start" localSheetId="12">#REF!</definedName>
    <definedName name="Financial_year_start">#REF!</definedName>
    <definedName name="FINCopyDirection">1</definedName>
    <definedName name="FINCriteriaType">1</definedName>
    <definedName name="Find"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Options">"0,0,1,1,1,0,1,-1,0,0,2,0,"</definedName>
    <definedName name="finswitch">#REF!</definedName>
    <definedName name="First_Month_Of_Actuals" localSheetId="12">#REF!</definedName>
    <definedName name="First_Month_Of_Actuals">#REF!</definedName>
    <definedName name="First_Month_Of_Quarterly_Reforecast_Timeline" localSheetId="12">#REF!</definedName>
    <definedName name="First_Month_Of_Quarterly_Reforecast_Timeline">#REF!</definedName>
    <definedName name="FIRST_QUARTER_AND_SECOND_QUARTER_1999_FIXED_ASSETS" localSheetId="12">#REF!</definedName>
    <definedName name="FIRST_QUARTER_AND_SECOND_QUARTER_1999_FIXED_ASSETS">#REF!</definedName>
    <definedName name="FirstPeriodOfForecasts" localSheetId="12">#REF!</definedName>
    <definedName name="FirstPeriodOfForecasts">#REF!</definedName>
    <definedName name="FirstRow">"R8"</definedName>
    <definedName name="FirstTime">FALSE</definedName>
    <definedName name="FirstTop" localSheetId="12">#REF!</definedName>
    <definedName name="FirstTop">#REF!</definedName>
    <definedName name="fiyu" hidden="1">{"'Break down'!$A$4"}</definedName>
    <definedName name="fjkiul">#REF!</definedName>
    <definedName name="fjyfyd" hidden="1">{#N/A,#N/A,TRUE,"Historicals";#N/A,#N/A,TRUE,"Charts";#N/A,#N/A,TRUE,"Forecasts"}</definedName>
    <definedName name="Floor_Share">0</definedName>
    <definedName name="FMPE">6%</definedName>
    <definedName name="FOOTNOTE">"Picture 1"</definedName>
    <definedName name="For2001UBF" localSheetId="12">#REF!</definedName>
    <definedName name="For2001UBF">#REF!</definedName>
    <definedName name="Forecast_7.5">"Bud"</definedName>
    <definedName name="Foreigncitizens">#REF!</definedName>
    <definedName name="Foreigncitizens_minus0.95">#REF!</definedName>
    <definedName name="Foreigncitizens_plus0.95">#REF!</definedName>
    <definedName name="form_schicht">"Text 17"</definedName>
    <definedName name="four" hidden="1">#REF!</definedName>
    <definedName name="FOWRate2000" localSheetId="12">#REF!</definedName>
    <definedName name="FOWRate2000">#REF!</definedName>
    <definedName name="FPA" hidden="1">#REF!</definedName>
    <definedName name="FPT">0.1</definedName>
    <definedName name="fqe">#REF!</definedName>
    <definedName name="FR_CODE_COPY_LINK">" "</definedName>
    <definedName name="FR_CODE_DOWNLOAD_START">" "</definedName>
    <definedName name="FR_CODE_STOCK_LINK">" "</definedName>
    <definedName name="FR_COM_ABBR">"APPB"</definedName>
    <definedName name="FR_COM_ABBR_LINK">" "</definedName>
    <definedName name="FR_COM_AGG">0</definedName>
    <definedName name="FR_COM_NAME_LINK">" "</definedName>
    <definedName name="FR_COU_ABBR">"usa"</definedName>
    <definedName name="FR_COU_ABBR_LINK">" "</definedName>
    <definedName name="FR_COU_NAME_LINK">" "</definedName>
    <definedName name="FR_DATABOX_DOWNLOAD">"Y"</definedName>
    <definedName name="FR_DISP_HIDDEN">FALSE</definedName>
    <definedName name="FR_END_DATE">"'"</definedName>
    <definedName name="FR_LINKS_OVERRUN">TRUE</definedName>
    <definedName name="FR_LOG_END_DATE">"'"</definedName>
    <definedName name="FR_LOG_START_DATE">"'"</definedName>
    <definedName name="FR_PROTECT">"TRUE"</definedName>
    <definedName name="FR_RATIO_ABBR">"VDF_RATIO_BUNDLE"</definedName>
    <definedName name="FR_RATIO_COM_ABBR">"CWG.L"</definedName>
    <definedName name="FR_RATIO_COU_ABBR">"uk"</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FALSE</definedName>
    <definedName name="FR_START_DATE">"'"</definedName>
    <definedName name="FR_SYBASE_SERVER">"PNYEQFRD01"</definedName>
    <definedName name="FR_TEMPLATE_KEY">"71573|1"</definedName>
    <definedName name="FR_USE_BILLIONS">FALSE</definedName>
    <definedName name="FR_USE_DIMFAC">TRUE</definedName>
    <definedName name="FR_USE_LOCAL_CCY">FALSE</definedName>
    <definedName name="FR_USE_PRICEFACTORING">FALSE</definedName>
    <definedName name="FR_USE_SCALE_FLAG">TRUE</definedName>
    <definedName name="FRA_NET">112</definedName>
    <definedName name="fred" hidden="1">#REF!</definedName>
    <definedName name="Frequency">"YTD"</definedName>
    <definedName name="FREUD_CHECK_SIDE">TRUE</definedName>
    <definedName name="FREUD_EXCEL_AUTOFMT">FALSE</definedName>
    <definedName name="FREUD_EXCEL_COMABBR">"ORA"</definedName>
    <definedName name="FREUD_EXCEL_COMPANY">"Orange"</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NOCHECK">TRUE</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"ORA"</definedName>
    <definedName name="FREUDLINK">1</definedName>
    <definedName name="friday_exchange_data" localSheetId="12">#REF!</definedName>
    <definedName name="friday_exchange_data">#REF!</definedName>
    <definedName name="FRT">100</definedName>
    <definedName name="FRTW">150</definedName>
    <definedName name="FSoPacific" localSheetId="12" hidden="1">{"BS",#N/A,FALSE,"USA"}</definedName>
    <definedName name="FSoPacific" hidden="1">{"BS",#N/A,FALSE,"USA"}</definedName>
    <definedName name="FTECost">74686*1.27</definedName>
    <definedName name="fthfftf" hidden="1">{#N/A,#N/A,TRUE,"Historicals";#N/A,#N/A,TRUE,"Charts";#N/A,#N/A,TRUE,"Forecasts"}</definedName>
    <definedName name="fthfhftft" hidden="1">{#N/A,#N/A,TRUE,"Historicals";#N/A,#N/A,TRUE,"Charts";#N/A,#N/A,TRUE,"Forecasts"}</definedName>
    <definedName name="fthfthrs" hidden="1">{#N/A,#N/A,TRUE,"Historicals";#N/A,#N/A,TRUE,"Charts";#N/A,#N/A,TRUE,"Forecasts"}</definedName>
    <definedName name="fthftthfhf" hidden="1">{#N/A,#N/A,TRUE,"Historicals";#N/A,#N/A,TRUE,"Charts";#N/A,#N/A,TRUE,"Forecasts"}</definedName>
    <definedName name="ftzrt">#REF!</definedName>
    <definedName name="FullName">#REF!</definedName>
    <definedName name="FullPath">CELL("filename")</definedName>
    <definedName name="fuzi">#REF!</definedName>
    <definedName name="fuzio">#REF!</definedName>
    <definedName name="FVal">36</definedName>
    <definedName name="fx">120</definedName>
    <definedName name="FXCode">"USD"</definedName>
    <definedName name="FxRate" localSheetId="12">#REF!</definedName>
    <definedName name="FxRate">#REF!</definedName>
    <definedName name="fxrate_bud">0.78</definedName>
    <definedName name="fxrate_tyr">0.78</definedName>
    <definedName name="fxrate1">0.78</definedName>
    <definedName name="FXSymbol">VLOOKUP(FXCode,FXList,5,0)</definedName>
    <definedName name="FXUSD" localSheetId="12">#REF!</definedName>
    <definedName name="FXUSD">#REF!</definedName>
    <definedName name="FY">1999</definedName>
    <definedName name="FY12Profiles" localSheetId="12">#REF!</definedName>
    <definedName name="FY12Profiles">#REF!</definedName>
    <definedName name="FY19A" localSheetId="12">#REF!</definedName>
    <definedName name="FY19A">#REF!</definedName>
    <definedName name="fye">#REF!</definedName>
    <definedName name="FYear1415" localSheetId="12">#REF!</definedName>
    <definedName name="FYear1415">#REF!</definedName>
    <definedName name="FYERM" localSheetId="12">#REF!</definedName>
    <definedName name="FYERM">#REF!</definedName>
    <definedName name="FYINF" localSheetId="12">#REF!</definedName>
    <definedName name="FYINF">#REF!</definedName>
    <definedName name="FYTarget" localSheetId="12">#REF!</definedName>
    <definedName name="FYTarget">#REF!</definedName>
    <definedName name="g" hidden="1">#REF!</definedName>
    <definedName name="GDP">#REF!</definedName>
    <definedName name="GDP_minus0.95">#REF!</definedName>
    <definedName name="GDP_plus0.95">#REF!</definedName>
    <definedName name="george_days_avail" localSheetId="12">#REF!</definedName>
    <definedName name="george_days_avail">#REF!</definedName>
    <definedName name="george_days_trained" localSheetId="12">#REF!</definedName>
    <definedName name="george_days_trained">#REF!</definedName>
    <definedName name="george_util" localSheetId="12">#REF!</definedName>
    <definedName name="george_util">#REF!</definedName>
    <definedName name="GER_mnth" localSheetId="12">#REF!</definedName>
    <definedName name="GER_mnth">#REF!</definedName>
    <definedName name="GER_NET">101</definedName>
    <definedName name="GER_qtd" localSheetId="12">#REF!</definedName>
    <definedName name="GER_qtd">#REF!</definedName>
    <definedName name="Ger_ytd" localSheetId="12">#REF!</definedName>
    <definedName name="Ger_ytd">#REF!</definedName>
    <definedName name="GERM_mnth_BUD" localSheetId="12">#REF!</definedName>
    <definedName name="GERM_mnth_BUD">#REF!</definedName>
    <definedName name="GERM_qtr_BUD" localSheetId="12">#REF!</definedName>
    <definedName name="GERM_qtr_BUD">#REF!</definedName>
    <definedName name="GERM_ytd_BUD" localSheetId="12">#REF!</definedName>
    <definedName name="GERM_ytd_BUD">#REF!</definedName>
    <definedName name="GERmnth_list" localSheetId="12">#REF!</definedName>
    <definedName name="GERmnth_list">#REF!</definedName>
    <definedName name="gf">#REF!</definedName>
    <definedName name="gfdsge" hidden="1">{#N/A,#N/A,TRUE,"Historicals";#N/A,#N/A,TRUE,"Charts";#N/A,#N/A,TRUE,"Forecasts"}</definedName>
    <definedName name="gfdsgsfdy" hidden="1">{#N/A,#N/A,TRUE,"Historicals";#N/A,#N/A,TRUE,"Charts";#N/A,#N/A,TRUE,"Forecasts"}</definedName>
    <definedName name="gfdsgw" hidden="1">{#N/A,#N/A,TRUE,"Historicals";#N/A,#N/A,TRUE,"Charts";#N/A,#N/A,TRUE,"Forecasts"}</definedName>
    <definedName name="gfg"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gf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gfsdgsdgf" hidden="1">{#N/A,#N/A,TRUE,"Historicals";#N/A,#N/A,TRUE,"Charts";#N/A,#N/A,TRUE,"Forecasts"}</definedName>
    <definedName name="gggfd">#REF!</definedName>
    <definedName name="gggg" localSheetId="12" hidden="1">{"SchH1",#N/A,FALSE,"Schedules";"SchH2",#N/A,FALSE,"Schedules"}</definedName>
    <definedName name="gggg" hidden="1">{"SchH1",#N/A,FALSE,"Schedules";"SchH2",#N/A,FALSE,"Schedules"}</definedName>
    <definedName name="ggggg" localSheetId="12" hidden="1">{"budget992000_customers",#N/A,FALSE,"Celtel alternative 6"}</definedName>
    <definedName name="ggggg" hidden="1">{"budget992000_customers",#N/A,FALSE,"Celtel alternative 6"}</definedName>
    <definedName name="ggggggg" localSheetId="12" hidden="1">{"budget992000 profit and loss",#N/A,FALSE,"Celtel alternative 6"}</definedName>
    <definedName name="ggggggg" hidden="1">{"budget992000 profit and loss",#N/A,FALSE,"Celtel alternative 6"}</definedName>
    <definedName name="gh" hidden="1">#REF!</definedName>
    <definedName name="GH546VB" hidden="1">{"'Break down'!$A$4"}</definedName>
    <definedName name="GH56TVB" hidden="1">{"'Break down'!$A$4"}</definedName>
    <definedName name="ghç" hidden="1">#REF!</definedName>
    <definedName name="ghfg">#REF!</definedName>
    <definedName name="ghfs" hidden="1">{#N/A,#N/A,TRUE,"Historicals";#N/A,#N/A,TRUE,"Charts";#N/A,#N/A,TRUE,"Forecasts"}</definedName>
    <definedName name="ghghdrtd" hidden="1">{#N/A,#N/A,TRUE,"Historicals";#N/A,#N/A,TRUE,"Charts";#N/A,#N/A,TRUE,"Forecasts"}</definedName>
    <definedName name="ghjgh" hidden="1">#REF!</definedName>
    <definedName name="ghnmt" hidden="1">{"'Break down'!$A$4"}</definedName>
    <definedName name="ght">#REF!</definedName>
    <definedName name="ghtz">#REF!</definedName>
    <definedName name="GHVB76JK" hidden="1">{"'Break down'!$A$4"}</definedName>
    <definedName name="GIFS_DATA" localSheetId="12">#REF!</definedName>
    <definedName name="GIFS_DATA">#REF!</definedName>
    <definedName name="gij" hidden="1">{"'Break down'!$A$4"}</definedName>
    <definedName name="GLAS">#REF!</definedName>
    <definedName name="Global" localSheetId="12">#REF!</definedName>
    <definedName name="Global">#REF!</definedName>
    <definedName name="GNACOST">7</definedName>
    <definedName name="gndnd" hidden="1">{#N/A,#N/A,TRUE,"Historicals";#N/A,#N/A,TRUE,"Charts";#N/A,#N/A,TRUE,"Forecasts"}</definedName>
    <definedName name="gnfd" hidden="1">{#N/A,#N/A,TRUE,"Historicals";#N/A,#N/A,TRUE,"Charts";#N/A,#N/A,TRUE,"Forecasts"}</definedName>
    <definedName name="goldloan">2.5%+3%</definedName>
    <definedName name="goldloancsp">5.5%</definedName>
    <definedName name="Goodwill_Amortization">25</definedName>
    <definedName name="GPComm" localSheetId="12">#REF!</definedName>
    <definedName name="GPComm">#REF!</definedName>
    <definedName name="graeme_days_avail" localSheetId="12">#REF!</definedName>
    <definedName name="graeme_days_avail">#REF!</definedName>
    <definedName name="graeme_days_trained" localSheetId="12">#REF!</definedName>
    <definedName name="graeme_days_trained">#REF!</definedName>
    <definedName name="graeme_util" localSheetId="12">#REF!</definedName>
    <definedName name="graeme_util">#REF!</definedName>
    <definedName name="graf1">"Diagramm 90"</definedName>
    <definedName name="GRE_NET">117</definedName>
    <definedName name="Greater_Than_Relevant_Period_Ending" localSheetId="12">#REF!</definedName>
    <definedName name="Greater_Than_Relevant_Period_Ending">#REF!</definedName>
    <definedName name="grerewg" hidden="1">{#N/A,#N/A,TRUE,"Historicals";#N/A,#N/A,TRUE,"Charts";#N/A,#N/A,TRUE,"Forecasts"}</definedName>
    <definedName name="grewgfd" hidden="1">{#N/A,#N/A,TRUE,"Historicals";#N/A,#N/A,TRUE,"Charts";#N/A,#N/A,TRUE,"Forecasts"}</definedName>
    <definedName name="grewghythyt" hidden="1">{#N/A,#N/A,TRUE,"Historicals";#N/A,#N/A,TRUE,"Charts";#N/A,#N/A,TRUE,"Forecasts"}</definedName>
    <definedName name="grewgregs" hidden="1">{#N/A,#N/A,TRUE,"Historicals";#N/A,#N/A,TRUE,"Charts";#N/A,#N/A,TRUE,"Forecasts"}</definedName>
    <definedName name="grewgres" hidden="1">{#N/A,#N/A,TRUE,"Historicals";#N/A,#N/A,TRUE,"Charts";#N/A,#N/A,TRUE,"Forecasts"}</definedName>
    <definedName name="grewgrewg" hidden="1">{#N/A,#N/A,TRUE,"Historicals";#N/A,#N/A,TRUE,"Charts";#N/A,#N/A,TRUE,"Forecasts"}</definedName>
    <definedName name="GroupFinanceFixedOHIn" localSheetId="12">#REF!</definedName>
    <definedName name="GroupFinanceFixedOHIn">#REF!</definedName>
    <definedName name="GroupFinanceVariableOHIn" localSheetId="12">#REF!</definedName>
    <definedName name="GroupFinanceVariableOHIn">#REF!</definedName>
    <definedName name="GroupList">#REF!</definedName>
    <definedName name="GrpMacro">#REF!</definedName>
    <definedName name="GrpMacro_minus0.95">#REF!</definedName>
    <definedName name="GrpMacro_plus0.95">#REF!</definedName>
    <definedName name="GSER">1</definedName>
    <definedName name="gsergf" hidden="1">{#N/A,#N/A,TRUE,"Historicals";#N/A,#N/A,TRUE,"Charts";#N/A,#N/A,TRUE,"Forecasts"}</definedName>
    <definedName name="guihuiohio" hidden="1">#REF!</definedName>
    <definedName name="GUILDER">#REF!</definedName>
    <definedName name="gukhjhjhjg" hidden="1">{#N/A,#N/A,TRUE,"Historicals";#N/A,#N/A,TRUE,"Charts";#N/A,#N/A,TRUE,"Forecasts"}</definedName>
    <definedName name="GV235KLNM" hidden="1">{"'Break down'!$A$4"}</definedName>
    <definedName name="GVKey">"101076-90"</definedName>
    <definedName name="GWA" localSheetId="12">#REF!</definedName>
    <definedName name="GWA">#REF!</definedName>
    <definedName name="gwbal9606">23194</definedName>
    <definedName name="GWyears">40</definedName>
    <definedName name="h">#REF!</definedName>
    <definedName name="Half_Year_Adj_Factor">2</definedName>
    <definedName name="hamda" hidden="1">{"'Break down'!$A$4"}</definedName>
    <definedName name="harry" hidden="1">{"'Break down'!$A$4"}</definedName>
    <definedName name="hbdghd" hidden="1">{#N/A,#N/A,TRUE,"Historicals";#N/A,#N/A,TRUE,"Charts";#N/A,#N/A,TRUE,"Forecasts"}</definedName>
    <definedName name="HC_Exp">125</definedName>
    <definedName name="HCARE">#REF!</definedName>
    <definedName name="hcheader">"2004 Headcount Plan"</definedName>
    <definedName name="hdfg" hidden="1">{#N/A,#N/A,TRUE,"Historicals";#N/A,#N/A,TRUE,"Charts";#N/A,#N/A,TRUE,"Forecasts"}</definedName>
    <definedName name="hdfrthfd" hidden="1">{#N/A,#N/A,TRUE,"Historicals";#N/A,#N/A,TRUE,"Charts";#N/A,#N/A,TRUE,"Forecasts"}</definedName>
    <definedName name="headcount" localSheetId="12">#REF!</definedName>
    <definedName name="headcount">#REF!</definedName>
    <definedName name="HEADER_BOTTOM">6</definedName>
    <definedName name="Header1" hidden="1">IF(COUNTA(#REF!)=0,0,INDEX(#REF!,MATCH(ROW(#REF!),#REF!,TRUE)))+1</definedName>
    <definedName name="Header1Text">"Subscriber List by Service with Average Usage for AK Reseller"</definedName>
    <definedName name="Header2" hidden="1">#REF!-1 &amp; "." &amp; MAX(1,COUNTA(INDEX(#REF!,MATCH(#REF!-1,#REF!,FALSE)):#REF!))</definedName>
    <definedName name="Header2Text">"SMART Report from the WISDEM National Data Warehouse"</definedName>
    <definedName name="Header3Text">"AT&amp;T WIRELESS CONFIDENTIAL &amp; PROPRIETARY - Use pursuant to Company instructions"</definedName>
    <definedName name="Healthcare_PensionsIn" localSheetId="12">#REF!</definedName>
    <definedName name="Healthcare_PensionsIn">#REF!</definedName>
    <definedName name="heather_days_avail" localSheetId="12">#REF!</definedName>
    <definedName name="heather_days_avail">#REF!</definedName>
    <definedName name="heather_days_trained" localSheetId="12">#REF!</definedName>
    <definedName name="heather_days_trained">#REF!</definedName>
    <definedName name="heather_util" localSheetId="12">#REF!</definedName>
    <definedName name="heather_util">#REF!</definedName>
    <definedName name="help">#N/A</definedName>
    <definedName name="HF_EUR_USD" localSheetId="12">#REF!</definedName>
    <definedName name="HF_EUR_USD">#REF!</definedName>
    <definedName name="hfdshfe" hidden="1">{#N/A,#N/A,TRUE,"Historicals";#N/A,#N/A,TRUE,"Charts";#N/A,#N/A,TRUE,"Forecasts"}</definedName>
    <definedName name="hfghdh" hidden="1">{#N/A,#N/A,TRUE,"Historicals";#N/A,#N/A,TRUE,"Charts";#N/A,#N/A,TRUE,"Forecasts"}</definedName>
    <definedName name="hfghrthrt" hidden="1">{#N/A,#N/A,TRUE,"Historicals";#N/A,#N/A,TRUE,"Charts";#N/A,#N/A,TRUE,"Forecasts"}</definedName>
    <definedName name="hg">#REF!</definedName>
    <definedName name="hgdhdyu" hidden="1">{#N/A,#N/A,TRUE,"Historicals";#N/A,#N/A,TRUE,"Charts";#N/A,#N/A,TRUE,"Forecasts"}</definedName>
    <definedName name="hgdhr" hidden="1">{#N/A,#N/A,TRUE,"Historicals";#N/A,#N/A,TRUE,"Charts";#N/A,#N/A,TRUE,"Forecasts"}</definedName>
    <definedName name="hgfdhty" hidden="1">{#N/A,#N/A,TRUE,"Historicals";#N/A,#N/A,TRUE,"Charts";#N/A,#N/A,TRUE,"Forecasts"}</definedName>
    <definedName name="hgfhd" hidden="1">{#N/A,#N/A,TRUE,"Historicals";#N/A,#N/A,TRUE,"Charts";#N/A,#N/A,TRUE,"Forecasts"}</definedName>
    <definedName name="hgfthfh" hidden="1">{#N/A,#N/A,TRUE,"Historicals";#N/A,#N/A,TRUE,"Charts";#N/A,#N/A,TRUE,"Forecasts"}</definedName>
    <definedName name="hgmfmytut" hidden="1">{#N/A,#N/A,TRUE,"Historicals";#N/A,#N/A,TRUE,"Charts";#N/A,#N/A,TRUE,"Forecasts"}</definedName>
    <definedName name="hgsdherhrg" hidden="1">{#N/A,#N/A,TRUE,"Historicals";#N/A,#N/A,TRUE,"Charts";#N/A,#N/A,TRUE,"Forecasts"}</definedName>
    <definedName name="HGT45CVD" hidden="1">{"'Break down'!$A$4"}</definedName>
    <definedName name="HGTF453" hidden="1">{"'Break down'!$A$4"}</definedName>
    <definedName name="hgyu" hidden="1">{"'Break down'!$A$4"}</definedName>
    <definedName name="HH" localSheetId="12" hidden="1">{"final plan",#N/A,FALSE,"Summary final for document";"change since original",#N/A,FALSE,"Summary final for document";"variance from 1999",#N/A,FALSE,"Summary final for document"}</definedName>
    <definedName name="HH" hidden="1">{"final plan",#N/A,FALSE,"Summary final for document";"change since original",#N/A,FALSE,"Summary final for document";"variance from 1999",#N/A,FALSE,"Summary final for document"}</definedName>
    <definedName name="hhh" hidden="1">#REF!</definedName>
    <definedName name="High_Ratio">" 100+"</definedName>
    <definedName name="historical_val">"P/E"</definedName>
    <definedName name="HJ564DFCV" hidden="1">{"'Break down'!$A$4"}</definedName>
    <definedName name="HJ56FG" hidden="1">{"'Break down'!$A$4"}</definedName>
    <definedName name="HJ6754FG" hidden="1">{"'Break down'!$A$4"}</definedName>
    <definedName name="HJ6TYBG" hidden="1">{"'Break down'!$A$4"}</definedName>
    <definedName name="HJBN543" hidden="1">{"'Break down'!$A$4"}</definedName>
    <definedName name="HJLK" hidden="1">{"'Break down'!$A$4"}</definedName>
    <definedName name="HJY654JK" hidden="1">{"'Break down'!$A$4"}</definedName>
    <definedName name="hjz">#REF!</definedName>
    <definedName name="hn.ExtDb" hidden="1">FALSE</definedName>
    <definedName name="hn.ModelType" hidden="1">"DEAL"</definedName>
    <definedName name="hn.ModelVersion" hidden="1">1</definedName>
    <definedName name="hn.NoUpload" hidden="1">0</definedName>
    <definedName name="hn.Version">"Version 3"</definedName>
    <definedName name="hngfgnfgn" hidden="1">{#N/A,#N/A,TRUE,"Historicals";#N/A,#N/A,TRUE,"Charts";#N/A,#N/A,TRUE,"Forecasts"}</definedName>
    <definedName name="HOL_NET">105</definedName>
    <definedName name="Home">"Home"</definedName>
    <definedName name="hoot" hidden="1">{"DCF","UPSIDE CASE",FALSE,"Sheet1";"DCF","BASE CASE",FALSE,"Sheet1";"DCF","DOWNSIDE CASE",FALSE,"Sheet1"}</definedName>
    <definedName name="HostingCosts" localSheetId="12">#REF!</definedName>
    <definedName name="HostingCosts">#REF!</definedName>
    <definedName name="HostingSetup" localSheetId="12">#REF!</definedName>
    <definedName name="HostingSetup">#REF!</definedName>
    <definedName name="HOURS">4</definedName>
    <definedName name="Housingstock">#REF!</definedName>
    <definedName name="Housingstock_minus0.95">#REF!</definedName>
    <definedName name="Housingstock_plus0.95">#REF!</definedName>
    <definedName name="hrewtwhdg" hidden="1">{#N/A,#N/A,TRUE,"Historicals";#N/A,#N/A,TRUE,"Charts";#N/A,#N/A,TRUE,"Forecasts"}</definedName>
    <definedName name="hrtgf" hidden="1">{#N/A,#N/A,TRUE,"Historicals";#N/A,#N/A,TRUE,"Charts";#N/A,#N/A,TRUE,"Forecasts"}</definedName>
    <definedName name="hrthfdghfr" hidden="1">{#N/A,#N/A,TRUE,"Historicals";#N/A,#N/A,TRUE,"Charts";#N/A,#N/A,TRUE,"Forecasts"}</definedName>
    <definedName name="hsdfhe" hidden="1">{#N/A,#N/A,TRUE,"Historicals";#N/A,#N/A,TRUE,"Charts";#N/A,#N/A,TRUE,"Forecasts"}</definedName>
    <definedName name="HspLogonApplication">"'IRProd'"</definedName>
    <definedName name="HspLogonDomain">"'PLANNINGDM'"</definedName>
    <definedName name="HspLogonServer">"'10.64.20.24'"</definedName>
    <definedName name="HspLogonUserName">"'planner'"</definedName>
    <definedName name="htdf" hidden="1">{#N/A,#N/A,TRUE,"Historicals";#N/A,#N/A,TRUE,"Charts";#N/A,#N/A,TRUE,"Forecasts"}</definedName>
    <definedName name="htehdfgd" hidden="1">{#N/A,#N/A,TRUE,"Historicals";#N/A,#N/A,TRUE,"Charts";#N/A,#N/A,TRUE,"Forecasts"}</definedName>
    <definedName name="htehdr" hidden="1">{#N/A,#N/A,TRUE,"Historicals";#N/A,#N/A,TRUE,"Charts";#N/A,#N/A,TRUE,"Forecasts"}</definedName>
    <definedName name="htehythfg" hidden="1">{#N/A,#N/A,TRUE,"Historicals";#N/A,#N/A,TRUE,"Charts";#N/A,#N/A,TRUE,"Forecasts"}</definedName>
    <definedName name="htgr">#REF!</definedName>
    <definedName name="hthbgd" hidden="1">{#N/A,#N/A,TRUE,"Historicals";#N/A,#N/A,TRUE,"Charts";#N/A,#N/A,TRUE,"Forecasts"}</definedName>
    <definedName name="hthty" hidden="1">{#N/A,#N/A,TRUE,"Historicals";#N/A,#N/A,TRUE,"Charts";#N/A,#N/A,TRUE,"Forecasts"}</definedName>
    <definedName name="HTML_CodePage" hidden="1">1252</definedName>
    <definedName name="HTML_Control" localSheetId="12" hidden="1">{"'S&amp;M GX'!$A$1:$Q$38"}</definedName>
    <definedName name="HTML_Control" hidden="1">{"'S&amp;M GX'!$A$1:$Q$38"}</definedName>
    <definedName name="HTML_ControlQML" hidden="1">{"'CWC'!$A$3:$P$36"}</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TML1_1">"[수주관리98.xls]회선현황!$A$5:$O$53"</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0_1" hidden="1">"'[수주관리98.xls]2월1주차'!$A$1:$P$31"</definedName>
    <definedName name="HTML10_10" hidden="1">""</definedName>
    <definedName name="HTML10_11" hidden="1">1</definedName>
    <definedName name="HTML10_12" hidden="1">"C:\My Documents\98년\영업현황\일일현황-98.2.6.htm"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"'[수주관리98.xls]2월2주차'!$A$1:$P$21"</definedName>
    <definedName name="HTML11_10" hidden="1">""</definedName>
    <definedName name="HTML11_11" hidden="1">1</definedName>
    <definedName name="HTML11_12" hidden="1">"C:\My Documents\98년\영업현황\일일현황-98.2.12.htm"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"'[수주관리98.xls]2월2주차'!$A$1:$P$34"</definedName>
    <definedName name="HTML12_10" hidden="1">""</definedName>
    <definedName name="HTML12_11" hidden="1">1</definedName>
    <definedName name="HTML12_12" hidden="1">"C:\My Documents\98년\영업현황\일일현황-98.2.13.htm"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"'[수주관리98.xls]2월2주차'!$A$1:$P$19"</definedName>
    <definedName name="HTML13_10" hidden="1">""</definedName>
    <definedName name="HTML13_11" hidden="1">1</definedName>
    <definedName name="HTML13_12" hidden="1">"C:\My Documents\98년\영업현황\일일현황-98.2.12.htm"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"'[수주관리98.xls]2월2주차'!$A$1:$P$17"</definedName>
    <definedName name="HTML14_10" hidden="1">""</definedName>
    <definedName name="HTML14_11" hidden="1">1</definedName>
    <definedName name="HTML14_12" hidden="1">"C:\My Documents\98년\영업현황\일일현황-98.2.9.htm"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"'[수주관리98.xls]2월3주차'!$A$1:$P$20"</definedName>
    <definedName name="HTML15_10" hidden="1">""</definedName>
    <definedName name="HTML15_11" hidden="1">1</definedName>
    <definedName name="HTML15_12" hidden="1">"C:\My Documents\98년\영업현황\일일현황-98.2.16.htm"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"'[수주통합관리98_2_21.xls]2월3주차'!$A$1:$I$89"</definedName>
    <definedName name="HTML16_10" hidden="1">""</definedName>
    <definedName name="HTML16_11" hidden="1">1</definedName>
    <definedName name="HTML16_12" hidden="1">"C:\My Documents\98년\영업현황\일일현황-98.2.25.htm"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"'[수주통합관리98_2_21.xls]2월3주차'!$A$4:$H$30"</definedName>
    <definedName name="HTML17_10" hidden="1">""</definedName>
    <definedName name="HTML17_11" hidden="1">1</definedName>
    <definedName name="HTML17_12" hidden="1">"C:\My Documents\98년\영업현황\1월 수주현황.htm"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"'[수주통합관리98_2_21.xls]2월3주차'!$A$32:$I$58"</definedName>
    <definedName name="HTML18_10" hidden="1">""</definedName>
    <definedName name="HTML18_11" hidden="1">1</definedName>
    <definedName name="HTML18_12" hidden="1">"C:\My Documents\98년\영업현황\2월 수주현황(2월25일 현재).htm"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"'[수주통합관리98_2_21.xls]2월3주차'!$A$63:$F$89"</definedName>
    <definedName name="HTML19_10" hidden="1">""</definedName>
    <definedName name="HTML19_11" hidden="1">1</definedName>
    <definedName name="HTML19_12" hidden="1">"C:\My Documents\98년\영업현황\월별현황(2월25일 현재).htm"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"[수주관리98.xls]일일현황!$A$1:$L$10"</definedName>
    <definedName name="HTML2_10">""</definedName>
    <definedName name="HTML2_11" hidden="1">1</definedName>
    <definedName name="HTML2_12" hidden="1">"C:\My Documents\98년\1월\영업현황\일일현황-98.1.22.htm"</definedName>
    <definedName name="HTML2_2" hidden="1">1</definedName>
    <definedName name="HTML2_3" hidden="1">""</definedName>
    <definedName name="HTML2_4">"Historical Returns on Stocks, Bonds and Bills"</definedName>
    <definedName name="HTML2_5">""</definedName>
    <definedName name="HTML2_6">1</definedName>
    <definedName name="HTML2_7">1</definedName>
    <definedName name="HTML2_8">"2/3/98"</definedName>
    <definedName name="HTML2_9">"Aswath Damodaran"</definedName>
    <definedName name="HTML20_1" hidden="1">"'[수주통합관리98_2_25.xls]2월4주차'!$A$71:$F$97"</definedName>
    <definedName name="HTML20_10" hidden="1">""</definedName>
    <definedName name="HTML20_11" hidden="1">1</definedName>
    <definedName name="HTML20_12" hidden="1">"C:\My Documents\98년\영업현황\월별현황(2월 마감분).htm"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"'[수주통합관리98_2_25.xls]2월4주차'!$A$4:$H$29"</definedName>
    <definedName name="HTML21_10" hidden="1">""</definedName>
    <definedName name="HTML21_11" hidden="1">1</definedName>
    <definedName name="HTML21_12" hidden="1">"C:\My Documents\98년\영업현황\1월 수주현황(1월 마감분).htm"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"'[수주통합관리98_2_25.xls]2월4주차'!$A$31:$I$66"</definedName>
    <definedName name="HTML22_10" hidden="1">""</definedName>
    <definedName name="HTML22_11" hidden="1">1</definedName>
    <definedName name="HTML22_12" hidden="1">"C:\My Documents\98년\영업현황\1월 수주현황(2월 마감분).htm"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"[수주통합관리98_2_25.xls]보고양식!$A$32:$I$68"</definedName>
    <definedName name="HTML23_10" hidden="1">""</definedName>
    <definedName name="HTML23_11" hidden="1">1</definedName>
    <definedName name="HTML23_12" hidden="1">"C:\My Documents\98년\영업현황\2월 수주현황(2월 마감분).htm"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"[수주통합관리98_2_25.xls]보고양식!$A$73:$F$98"</definedName>
    <definedName name="HTML24_10" hidden="1">""</definedName>
    <definedName name="HTML24_11" hidden="1">1</definedName>
    <definedName name="HTML24_12" hidden="1">"C:\My Documents\98년\영업현황\월별현황(2월 마감분).htm"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"[수주통합관리98_2_25.xls]보고양식!$A$4:$I$29"</definedName>
    <definedName name="HTML25_10" hidden="1">""</definedName>
    <definedName name="HTML25_11" hidden="1">1</definedName>
    <definedName name="HTML25_12" hidden="1">"C:\My Documents\98년\영업현황\1월 수주현황(1월 마감분).htm"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 hidden="1">"[수주통합관리98_2_25.xls]보고양식!$A$31:$K$80"</definedName>
    <definedName name="HTML26_10" hidden="1">""</definedName>
    <definedName name="HTML26_11" hidden="1">1</definedName>
    <definedName name="HTML26_12" hidden="1">"C:\My Documents\98년\영업현황\2월 수주현황(2월 마감분).htm"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"[수주통합관리98_2_25.xls]보고양식!$B$84:$G$109"</definedName>
    <definedName name="HTML27_10" hidden="1">""</definedName>
    <definedName name="HTML27_11" hidden="1">1</definedName>
    <definedName name="HTML27_12" hidden="1">"C:\My Documents\98년\영업현황\월별현황(2월 마감분).htm"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"[수주통합관리98_3_2.xls]보고양식!$B$92:$G$117"</definedName>
    <definedName name="HTML28_10" hidden="1">""</definedName>
    <definedName name="HTML28_11" hidden="1">1</definedName>
    <definedName name="HTML28_12" hidden="1">"C:\My Documents\98년\영업현황\월별현황(2월 마감분).htm"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"[수주관리98.xls]일일현황!$A$1:$N$9"</definedName>
    <definedName name="HTML3_10" hidden="1">""</definedName>
    <definedName name="HTML3_11" hidden="1">1</definedName>
    <definedName name="HTML3_12" hidden="1">"C:\My Documents\98년\영업현황\일일현황-98.1.23.htm"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"[수주관리98.xls]영업!$A$1:$N$15"</definedName>
    <definedName name="HTML4_10" hidden="1">""</definedName>
    <definedName name="HTML4_11" hidden="1">1</definedName>
    <definedName name="HTML4_12" hidden="1">"C:\My Documents\98년\영업현황\일일현황-98.1.31.htm"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 hidden="1">"[수주관리98.xls]영업!$A$1:$N$29"</definedName>
    <definedName name="HTML5_10" hidden="1">""</definedName>
    <definedName name="HTML5_11" hidden="1">1</definedName>
    <definedName name="HTML5_12" hidden="1">"C:\My Documents\98년\영업현황\일일현황-98.1.31.v.htm"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"'[수주관리98.xls]2월'!$A$1:$P$48"</definedName>
    <definedName name="HTML6_10" hidden="1">""</definedName>
    <definedName name="HTML6_11" hidden="1">1</definedName>
    <definedName name="HTML6_12" hidden="1">"C:\My Documents\98년\영업현황\일일현황-98.1.31.htm"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"'[수주관리98.xls]2월'!$A$3:$P$30"</definedName>
    <definedName name="HTML7_10" hidden="1">""</definedName>
    <definedName name="HTML7_11" hidden="1">1</definedName>
    <definedName name="HTML7_12" hidden="1">"C:\My Documents\98년\영업현황\일일현황-98.1.31.htm"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"'[수주관리98.xls]2월'!$A$1:$P$30"</definedName>
    <definedName name="HTML8_10" hidden="1">""</definedName>
    <definedName name="HTML8_11" hidden="1">1</definedName>
    <definedName name="HTML8_12" hidden="1">"C:\My Documents\98년\영업현황\일일현황-98.1.31.htm"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"'[수주관리98.xls]2월'!$A$1:$P$19"</definedName>
    <definedName name="HTML9_10" hidden="1">""</definedName>
    <definedName name="HTML9_11" hidden="1">1</definedName>
    <definedName name="HTML9_12" hidden="1">"C:\My Documents\98년\영업현황\일일현황-98.2.10.htm"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tre" hidden="1">{#N/A,#N/A,TRUE,"Historicals";#N/A,#N/A,TRUE,"Charts";#N/A,#N/A,TRUE,"Forecasts"}</definedName>
    <definedName name="htrehd" hidden="1">{#N/A,#N/A,TRUE,"Historicals";#N/A,#N/A,TRUE,"Charts";#N/A,#N/A,TRUE,"Forecasts"}</definedName>
    <definedName name="htrhehdf" hidden="1">{#N/A,#N/A,TRUE,"Historicals";#N/A,#N/A,TRUE,"Charts";#N/A,#N/A,TRUE,"Forecasts"}</definedName>
    <definedName name="htrhfg" hidden="1">{#N/A,#N/A,TRUE,"Historicals";#N/A,#N/A,TRUE,"Charts";#N/A,#N/A,TRUE,"Forecasts"}</definedName>
    <definedName name="htrhtrh" hidden="1">{#N/A,#N/A,TRUE,"Historicals";#N/A,#N/A,TRUE,"Charts";#N/A,#N/A,TRUE,"Forecasts"}</definedName>
    <definedName name="htyrht" hidden="1">{#N/A,#N/A,TRUE,"Historicals";#N/A,#N/A,TRUE,"Charts";#N/A,#N/A,TRUE,"Forecasts"}</definedName>
    <definedName name="hu" hidden="1">{"'Break down'!$A$4"}</definedName>
    <definedName name="HUMB">#REF!</definedName>
    <definedName name="HY564CV" hidden="1">{"'Break down'!$A$4"}</definedName>
    <definedName name="HYERM" localSheetId="12">#REF!</definedName>
    <definedName name="HYERM">#REF!</definedName>
    <definedName name="HYINF" localSheetId="12">#REF!</definedName>
    <definedName name="HYINF">#REF!</definedName>
    <definedName name="HYTarget" localSheetId="12">#REF!</definedName>
    <definedName name="HYTarget">#REF!</definedName>
    <definedName name="hytrf" hidden="1">{#N/A,#N/A,TRUE,"Historicals";#N/A,#N/A,TRUE,"Charts";#N/A,#N/A,TRUE,"Forecasts"}</definedName>
    <definedName name="I_Vehicle_age" localSheetId="12">#REF!</definedName>
    <definedName name="I_Vehicle_age">#REF!</definedName>
    <definedName name="i87i76">#REF!</definedName>
    <definedName name="ian_days_avail" localSheetId="12">#REF!</definedName>
    <definedName name="ian_days_avail">#REF!</definedName>
    <definedName name="ian_days_trained" localSheetId="12">#REF!</definedName>
    <definedName name="ian_days_trained">#REF!</definedName>
    <definedName name="ian_util" localSheetId="12">#REF!</definedName>
    <definedName name="ian_util">#REF!</definedName>
    <definedName name="ICLocal" localSheetId="12">#REF!</definedName>
    <definedName name="ICLocal">#REF!</definedName>
    <definedName name="ICSDmetareav">L43C22</definedName>
    <definedName name="IdeaIDVal" localSheetId="12">#REF!</definedName>
    <definedName name="IdeaIDVal">#REF!</definedName>
    <definedName name="IDReference" hidden="1">"A1"</definedName>
    <definedName name="II" localSheetId="12" hidden="1">{"DJH3",#N/A,FALSE,"PFL00805";"PJB3",#N/A,FALSE,"PFL00805";"JMD3",#N/A,FALSE,"PFL00805";"DNB3",#N/A,FALSE,"PFL00805";"MJP3",#N/A,FALSE,"PFL00805";"RAB3",#N/A,FALSE,"PFL00805";"GJW3",#N/A,FALSE,"PFL00805";"MASTER3",#N/A,FALSE,"PFL00805"}</definedName>
    <definedName name="II" hidden="1">{"DJH3",#N/A,FALSE,"PFL00805";"PJB3",#N/A,FALSE,"PFL00805";"JMD3",#N/A,FALSE,"PFL00805";"DNB3",#N/A,FALSE,"PFL00805";"MJP3",#N/A,FALSE,"PFL00805";"RAB3",#N/A,FALSE,"PFL00805";"GJW3",#N/A,FALSE,"PFL00805";"MASTER3",#N/A,FALSE,"PFL00805"}</definedName>
    <definedName name="iiiiiiiiii">#REF!</definedName>
    <definedName name="ikliuk">#REF!</definedName>
    <definedName name="iliul">#REF!</definedName>
    <definedName name="Img_ML_1c3d1n6n" hidden="1">"IMG_18"</definedName>
    <definedName name="Img_ML_1d6v5l7q" hidden="1">"IMG_18"</definedName>
    <definedName name="Img_ML_1d6y2l7q" hidden="1">"IMG_18"</definedName>
    <definedName name="Img_ML_1g2z1j4q" hidden="1">"IMG_18"</definedName>
    <definedName name="Img_ML_1g9y2u4q" hidden="1">"IMG_18"</definedName>
    <definedName name="Img_ML_1j3s8k1q" hidden="1">"IMG_18"</definedName>
    <definedName name="Img_ML_1j3u6k1q" hidden="1">"IMG_18"</definedName>
    <definedName name="Img_ML_1k1y2i9q" hidden="1">"IMG_18"</definedName>
    <definedName name="Img_ML_1k4g9u7k" hidden="1">"IMG_56"</definedName>
    <definedName name="Img_ML_1k6v5l9q" hidden="1">"IMG_18"</definedName>
    <definedName name="Img_ML_1k8v5t9q" hidden="1">"IMG_18"</definedName>
    <definedName name="Img_ML_1s4z1z2q" hidden="1">"IMG_18"</definedName>
    <definedName name="Img_ML_1t5s6u1f" hidden="1">"IMG_6"</definedName>
    <definedName name="Img_ML_1u9s8u5q" hidden="1">"IMG_18"</definedName>
    <definedName name="Img_ML_1y7a6c1t" hidden="1">"IMG_56"</definedName>
    <definedName name="Img_ML_2d2r9j7a" hidden="1">"IMG_18"</definedName>
    <definedName name="Img_ML_2j7r9o8a" hidden="1">"IMG_18"</definedName>
    <definedName name="Img_ML_2k2r9j9a" hidden="1">"IMG_18"</definedName>
    <definedName name="Img_ML_2k4x3z9a" hidden="1">"IMG_18"</definedName>
    <definedName name="Img_ML_2k5r9m3a" hidden="1">"IMG_18"</definedName>
    <definedName name="Img_ML_2k5y2m3a" hidden="1">"IMG_18"</definedName>
    <definedName name="Img_ML_2k7w4o9a" hidden="1">"IMG_18"</definedName>
    <definedName name="Img_ML_2k9r9u3a" hidden="1">"IMG_18"</definedName>
    <definedName name="Img_ML_2s1t7i2a" hidden="1">"IMG_18"</definedName>
    <definedName name="Img_ML_2s2x3j6a" hidden="1">"IMG_18"</definedName>
    <definedName name="Img_ML_2s4r9z2a" hidden="1">"IMG_18"</definedName>
    <definedName name="Img_ML_2s7t7o6a" hidden="1">"IMG_18"</definedName>
    <definedName name="Img_ML_2s8x3t6a" hidden="1">"IMG_18"</definedName>
    <definedName name="Img_ML_2u3x3k5a" hidden="1">"IMG_18"</definedName>
    <definedName name="Img_ML_2u4x3z5a" hidden="1">"IMG_18"</definedName>
    <definedName name="Img_ML_2u6x3l5a" hidden="1">"IMG_18"</definedName>
    <definedName name="Img_ML_3b3j3x9k" hidden="1">"IMG_18"</definedName>
    <definedName name="Img_ML_3c7g1a7g" hidden="1">"IMG_18"</definedName>
    <definedName name="Img_ML_3d6t7l7p" hidden="1">"IMG_18"</definedName>
    <definedName name="Img_ML_3e2q4k7i" hidden="1">"IMG_56"</definedName>
    <definedName name="Img_ML_3g6x3l4p" hidden="1">"IMG_18"</definedName>
    <definedName name="Img_ML_3g7z1o4p" hidden="1">"IMG_18"</definedName>
    <definedName name="Img_ML_3j6s8l1p" hidden="1">"IMG_18"</definedName>
    <definedName name="Img_ML_3j6t7l8p" hidden="1">"IMG_18"</definedName>
    <definedName name="Img_ML_3k4t7z3p" hidden="1">"IMG_18"</definedName>
    <definedName name="Img_ML_3k4t7z9p" hidden="1">"IMG_18"</definedName>
    <definedName name="Img_ML_3k5t7m3p" hidden="1">"IMG_18"</definedName>
    <definedName name="Img_ML_3s1u6i2p" hidden="1">"IMG_18"</definedName>
    <definedName name="Img_ML_3s1w4i6p" hidden="1">"IMG_18"</definedName>
    <definedName name="Img_ML_3s2w4j6p" hidden="1">"IMG_18"</definedName>
    <definedName name="Img_ML_3s4z1z6p" hidden="1">"IMG_18"</definedName>
    <definedName name="Img_ML_3u5x3m5p" hidden="1">"IMG_18"</definedName>
    <definedName name="Img_ML_3u6w4l5p" hidden="1">"IMG_18"</definedName>
    <definedName name="Img_ML_4g5z1m4l" hidden="1">"IMG_18"</definedName>
    <definedName name="Img_ML_4j3z1k1l" hidden="1">"IMG_18"</definedName>
    <definedName name="Img_ML_4j4z1z8l" hidden="1">"IMG_18"</definedName>
    <definedName name="Img_ML_4j7z1o1l" hidden="1">"IMG_18"</definedName>
    <definedName name="Img_ML_4k4y2z9l" hidden="1">"IMG_18"</definedName>
    <definedName name="Img_ML_4k8t7t3l" hidden="1">"IMG_18"</definedName>
    <definedName name="Img_ML_4s4v5z6l" hidden="1">"IMG_18"</definedName>
    <definedName name="Img_ML_4s6s8l2l" hidden="1">"IMG_18"</definedName>
    <definedName name="Img_ML_4u3z1k5l" hidden="1">"IMG_18"</definedName>
    <definedName name="Img_ML_4u9z1u5l" hidden="1">"IMG_18"</definedName>
    <definedName name="Img_ML_5d3i8b5s" hidden="1">"IMG_5"</definedName>
    <definedName name="Img_ML_5g9y2u4m" hidden="1">"IMG_18"</definedName>
    <definedName name="Img_ML_5g9z1u4m" hidden="1">"IMG_18"</definedName>
    <definedName name="Img_ML_5h6q3g8u" hidden="1">"IMG_6"</definedName>
    <definedName name="Img_ML_5j3r9k1m" hidden="1">"IMG_18"</definedName>
    <definedName name="Img_ML_5j4u6z8m" hidden="1">"IMG_5"</definedName>
    <definedName name="Img_ML_5j6r9l1m" hidden="1">"IMG_18"</definedName>
    <definedName name="Img_ML_5j6v5l8m" hidden="1">"IMG_18"</definedName>
    <definedName name="Img_ML_5j9t7u1m" hidden="1">"IMG_5"</definedName>
    <definedName name="Img_ML_5k1u6i3m" hidden="1">"IMG_18"</definedName>
    <definedName name="Img_ML_5k5r9m9m" hidden="1">"IMG_18"</definedName>
    <definedName name="Img_ML_5k5u6m3m" hidden="1">"IMG_18"</definedName>
    <definedName name="Img_ML_5k5u6m9m" hidden="1">"IMG_18"</definedName>
    <definedName name="Img_ML_5k7e4n8n" hidden="1">"IMG_1"</definedName>
    <definedName name="Img_ML_5k8u6t3m" hidden="1">"IMG_18"</definedName>
    <definedName name="Img_ML_5s4y2z6m" hidden="1">"IMG_18"</definedName>
    <definedName name="Img_ML_5s5y2m6m" hidden="1">"IMG_5"</definedName>
    <definedName name="Img_ML_5s7u6o2m" hidden="1">"IMG_18"</definedName>
    <definedName name="Img_ML_5u3x3k5m" hidden="1">"IMG_18"</definedName>
    <definedName name="Img_ML_6d2u6j7z" hidden="1">"IMG_18"</definedName>
    <definedName name="Img_ML_6d9u6u7z" hidden="1">"IMG_5"</definedName>
    <definedName name="Img_ML_6f2p1m9g" hidden="1">"IMG_12"</definedName>
    <definedName name="Img_ML_6j5w4m8z" hidden="1">"IMG_18"</definedName>
    <definedName name="Img_ML_6k6x3l9z" hidden="1">"IMG_5"</definedName>
    <definedName name="Img_ML_6k8t7t3z" hidden="1">"IMG_18"</definedName>
    <definedName name="Img_ML_6k8u6t3z" hidden="1">"IMG_18"</definedName>
    <definedName name="Img_ML_6s4x3z2z" hidden="1">"IMG_18"</definedName>
    <definedName name="Img_ML_6u1z1i5z" hidden="1">"IMG_18"</definedName>
    <definedName name="Img_ML_7d1w4i7i" hidden="1">"IMG_5"</definedName>
    <definedName name="Img_ML_7d9v5u7i" hidden="1">"IMG_18"</definedName>
    <definedName name="Img_ML_7g2v5j4i" hidden="1">"IMG_18"</definedName>
    <definedName name="Img_ML_7g5e5e2b" hidden="1">"IMG_18"</definedName>
    <definedName name="Img_ML_7g6t7l4i" hidden="1">"IMG_18"</definedName>
    <definedName name="Img_ML_7j3w4k8i" hidden="1">"IMG_18"</definedName>
    <definedName name="Img_ML_7j6w4l8i" hidden="1">"IMG_18"</definedName>
    <definedName name="Img_ML_7m5m4k3b" hidden="1">"IMG_5"</definedName>
    <definedName name="Img_ML_7n6h3t1t" hidden="1">"IMG_3"</definedName>
    <definedName name="Img_ML_7s1z1i6i" hidden="1">"IMG_18"</definedName>
    <definedName name="Img_ML_7s8z1t6i" hidden="1">"IMG_18"</definedName>
    <definedName name="Img_ML_7s9z1u6i" hidden="1">"IMG_18"</definedName>
    <definedName name="Img_ML_7u5z1m5i" hidden="1">"IMG_18"</definedName>
    <definedName name="Img_ML_7u6z1l5i" hidden="1">"IMG_18"</definedName>
    <definedName name="Img_ML_8b9j5t1p" hidden="1">"IMG_6"</definedName>
    <definedName name="Img_ML_8c2q5i2r" hidden="1">"IMG_18"</definedName>
    <definedName name="Img_ML_8g3u6k4j" hidden="1">"IMG_18"</definedName>
    <definedName name="Img_ML_8g3v5k4j" hidden="1">"IMG_18"</definedName>
    <definedName name="Img_ML_8g5v5m4j" hidden="1">"IMG_18"</definedName>
    <definedName name="Img_ML_8g6v5l4j" hidden="1">"IMG_18"</definedName>
    <definedName name="Img_ML_8g6y2l4j" hidden="1">"IMG_18"</definedName>
    <definedName name="Img_ML_8h7g3c9i" hidden="1">"IMG_18"</definedName>
    <definedName name="Img_ML_8h7g4d4d" hidden="1">"IMG_18"</definedName>
    <definedName name="Img_ML_8j2v5j8j" hidden="1">"IMG_18"</definedName>
    <definedName name="Img_ML_8j3w6p4c" hidden="1">"IMG_6"</definedName>
    <definedName name="Img_ML_8j3x3k8j" hidden="1">"IMG_18"</definedName>
    <definedName name="Img_ML_8j6y2l1j" hidden="1">"IMG_18"</definedName>
    <definedName name="Img_ML_8j9y2u1j" hidden="1">"IMG_18"</definedName>
    <definedName name="Img_ML_8k1r9i9j" hidden="1">"IMG_18"</definedName>
    <definedName name="Img_ML_8k1v5i3j" hidden="1">"IMG_18"</definedName>
    <definedName name="Img_ML_8k4s8z9j" hidden="1">"IMG_18"</definedName>
    <definedName name="Img_ML_8k4v5z9j" hidden="1">"IMG_18"</definedName>
    <definedName name="Img_ML_8k6y2l3j" hidden="1">"IMG_18"</definedName>
    <definedName name="Img_ML_8k7y2o9j" hidden="1">"IMG_18"</definedName>
    <definedName name="Img_ML_8r1k8t4y" hidden="1">"IMG_18"</definedName>
    <definedName name="Img_ML_8s1v5i6j" hidden="1">"IMG_18"</definedName>
    <definedName name="Img_ML_8s1y2i2j" hidden="1">"IMG_18"</definedName>
    <definedName name="Img_ML_8s1z1i2j" hidden="1">"IMG_18"</definedName>
    <definedName name="Img_ML_8s4r9z2j" hidden="1">"IMG_18"</definedName>
    <definedName name="Img_ML_8s7y2o6j" hidden="1">"IMG_18"</definedName>
    <definedName name="Img_ML_8u3w4k5j" hidden="1">"IMG_18"</definedName>
    <definedName name="Img_ML_9d2t7j7w" hidden="1">"IMG_18"</definedName>
    <definedName name="Img_ML_9g2x3j4w" hidden="1">"IMG_18"</definedName>
    <definedName name="Img_ML_9g5u6m4w" hidden="1">"IMG_18"</definedName>
    <definedName name="Img_ML_9g9u6u4w" hidden="1">"IMG_18"</definedName>
    <definedName name="Img_ML_9j3s8k8w" hidden="1">"IMG_18"</definedName>
    <definedName name="Img_ML_9j4r9z1w" hidden="1">"IMG_18"</definedName>
    <definedName name="Img_ML_9k7t7o9w" hidden="1">"IMG_18"</definedName>
    <definedName name="Img_ML_9k8u6t9w" hidden="1">"IMG_18"</definedName>
    <definedName name="Img_ML_9s7t7o6w" hidden="1">"IMG_18"</definedName>
    <definedName name="Img_ML_9u3t7k5w" hidden="1">"IMG_18"</definedName>
    <definedName name="Img_ML_9u7u6o5w" hidden="1">"IMG_18"</definedName>
    <definedName name="IMII10" localSheetId="12">#REF!</definedName>
    <definedName name="IMII10">#REF!</definedName>
    <definedName name="IMII5" localSheetId="12">#REF!</definedName>
    <definedName name="IMII5">#REF!</definedName>
    <definedName name="IMII6" localSheetId="12">#REF!</definedName>
    <definedName name="IMII6">#REF!</definedName>
    <definedName name="IMII7" localSheetId="12">#REF!</definedName>
    <definedName name="IMII7">#REF!</definedName>
    <definedName name="IMII8" localSheetId="12">#REF!</definedName>
    <definedName name="IMII8">#REF!</definedName>
    <definedName name="IMII9" localSheetId="12">#REF!</definedName>
    <definedName name="IMII9">#REF!</definedName>
    <definedName name="IMMB" localSheetId="12">#REF!</definedName>
    <definedName name="IMMB">#REF!</definedName>
    <definedName name="Impax" localSheetId="12"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mpression">"CommandButton1"</definedName>
    <definedName name="in_millions__expect_per_share_data">"QtlyErngsBook_AnnIS"</definedName>
    <definedName name="IN_mnth" localSheetId="12">#REF!</definedName>
    <definedName name="IN_mnth">#REF!</definedName>
    <definedName name="IN_qtd" localSheetId="12">#REF!</definedName>
    <definedName name="IN_qtd">#REF!</definedName>
    <definedName name="IN_ytd" localSheetId="12">#REF!</definedName>
    <definedName name="IN_ytd">#REF!</definedName>
    <definedName name="IncomeEPSFullyDiluted">0</definedName>
    <definedName name="IncomeEPSPrimary">0</definedName>
    <definedName name="IncomeEPSRegular">0</definedName>
    <definedName name="IncomeStatementDates" localSheetId="12">#REF!</definedName>
    <definedName name="IncomeStatementDates">#REF!</definedName>
    <definedName name="IncorpValue" localSheetId="12">#REF!</definedName>
    <definedName name="IncorpValue">#REF!</definedName>
    <definedName name="Increase">0.04</definedName>
    <definedName name="IND_Mnth_BUD" localSheetId="12">#REF!</definedName>
    <definedName name="IND_Mnth_BUD">#REF!</definedName>
    <definedName name="IND_Qtr_BUD" localSheetId="12">#REF!</definedName>
    <definedName name="IND_Qtr_BUD">#REF!</definedName>
    <definedName name="IND_Ytd_BUD" localSheetId="12">#REF!</definedName>
    <definedName name="IND_Ytd_BUD">#REF!</definedName>
    <definedName name="IndCategory">#REF!</definedName>
    <definedName name="IndCode">#REF!</definedName>
    <definedName name="IndIndicator">#REF!</definedName>
    <definedName name="IndUnit">#REF!</definedName>
    <definedName name="Industrialmetrics" localSheetId="12" hidden="1">{#N/A,#N/A,TRUE,"Cover sheet";#N/A,#N/A,TRUE,"Summary";#N/A,#N/A,TRUE,"Key Assumptions";#N/A,#N/A,TRUE,"Profit &amp; Loss";#N/A,#N/A,TRUE,"Balance Sheet";#N/A,#N/A,TRUE,"Cashflow";#N/A,#N/A,TRUE,"IRR";#N/A,#N/A,TRUE,"Ratios";#N/A,#N/A,TRUE,"Debt analysis"}</definedName>
    <definedName name="Industrialmetrics" hidden="1">{#N/A,#N/A,TRUE,"Cover sheet";#N/A,#N/A,TRUE,"Summary";#N/A,#N/A,TRUE,"Key Assumptions";#N/A,#N/A,TRUE,"Profit &amp; Loss";#N/A,#N/A,TRUE,"Balance Sheet";#N/A,#N/A,TRUE,"Cashflow";#N/A,#N/A,TRUE,"IRR";#N/A,#N/A,TRUE,"Ratios";#N/A,#N/A,TRUE,"Debt analysis"}</definedName>
    <definedName name="Industry">#REF!</definedName>
    <definedName name="INF" localSheetId="12">#REF!</definedName>
    <definedName name="INF">#REF!</definedName>
    <definedName name="Inf_ERM" localSheetId="12">#REF!</definedName>
    <definedName name="Inf_ERM">#REF!</definedName>
    <definedName name="INFPBT1" localSheetId="12">#REF!</definedName>
    <definedName name="INFPBT1">#REF!</definedName>
    <definedName name="INFPBT2" localSheetId="12">#REF!</definedName>
    <definedName name="INFPBT2">#REF!</definedName>
    <definedName name="INFPBT3" localSheetId="12">#REF!</definedName>
    <definedName name="INFPBT3">#REF!</definedName>
    <definedName name="Infra">2050/Dólar</definedName>
    <definedName name="Initial2007Stats">"Formulas:133112|Constants:41338|ErrorCells:1016"</definedName>
    <definedName name="InitializeCommand">"$d$1"</definedName>
    <definedName name="Input_range" localSheetId="12">#REF!</definedName>
    <definedName name="Input_range">#REF!</definedName>
    <definedName name="INS">0.108</definedName>
    <definedName name="InsideSaleCommission">0.06</definedName>
    <definedName name="INSJAN02">0.09</definedName>
    <definedName name="INSNEW">0.09</definedName>
    <definedName name="INSNEWP">0.07488</definedName>
    <definedName name="Install_Factor">0.3</definedName>
    <definedName name="Install_Margin">0.15</definedName>
    <definedName name="installsp_high">#REF!</definedName>
    <definedName name="installsp_low">#REF!</definedName>
    <definedName name="Installsp_model">#REF!</definedName>
    <definedName name="int_avance_court_terme">14.5%</definedName>
    <definedName name="Int_exp">8%</definedName>
    <definedName name="Int_Inc_Rate">5.5%</definedName>
    <definedName name="Intangible_Assets">89.825</definedName>
    <definedName name="Interest" localSheetId="12">#REF!</definedName>
    <definedName name="Interest">#REF!</definedName>
    <definedName name="Interest_Expense_Rate">7%</definedName>
    <definedName name="Interest_Income_Rate">6.5%</definedName>
    <definedName name="interest_on_cash">#REF!</definedName>
    <definedName name="Interest_Rate">7%</definedName>
    <definedName name="InterestCoverTarget" localSheetId="12">#REF!</definedName>
    <definedName name="InterestCoverTarget">#REF!</definedName>
    <definedName name="INTLPRX">0.21</definedName>
    <definedName name="Intrinsic">34.09</definedName>
    <definedName name="INV_1">"H5"</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BV_STDDEV_EST_THOM" hidden="1">"c5152"</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BNK" hidden="1">"c110"</definedName>
    <definedName name="IQ_CAPEX_BR" hidden="1">"c111"</definedName>
    <definedName name="IQ_CAPEX_EST_REUT" hidden="1">"c3969"</definedName>
    <definedName name="IQ_CAPEX_FIN" hidden="1">"c112"</definedName>
    <definedName name="IQ_CAPEX_HIGH_EST_REUT" hidden="1">"c3971"</definedName>
    <definedName name="IQ_CAPEX_INS" hidden="1">"c113"</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 hidden="1">110000</definedName>
    <definedName name="IQ_CH2">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Q2">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CY2">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ILY2">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REUT" hidden="1">"c5465"</definedName>
    <definedName name="IQ_EBIT_EQ_INC" hidden="1">"c3498"</definedName>
    <definedName name="IQ_EBIT_EQ_INC_EXCL_SBC" hidden="1">"c3502"</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_REUT" hidden="1">"c5335"</definedName>
    <definedName name="IQ_EBIT_INT" hidden="1">"c360"</definedName>
    <definedName name="IQ_EBIT_LOW_EST_REUT" hidden="1">"c5336"</definedName>
    <definedName name="IQ_EBIT_MARGIN" hidden="1">"c359"</definedName>
    <definedName name="IQ_EBIT_MEDIAN_EST_REUT" hidden="1">"c5334"</definedName>
    <definedName name="IQ_EBIT_NUM_EST_REUT" hidden="1">"c5337"</definedName>
    <definedName name="IQ_EBIT_OVER_IE" hidden="1">"c1369"</definedName>
    <definedName name="IQ_EBIT_SBC_ACT_OR_EST" hidden="1">"c4316"</definedName>
    <definedName name="IQ_EBIT_SBC_GW_ACT_OR_EST" hidden="1">"c4320"</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REUT" hidden="1">"c5460"</definedName>
    <definedName name="IQ_EPS_EST" hidden="1">"c399"</definedName>
    <definedName name="IQ_EPS_EST_1" hidden="1">"IQ_EPS_EST_1"</definedName>
    <definedName name="IQ_EPS_EST_BOTTOM_UP_REUT" hidden="1">"c5497"</definedName>
    <definedName name="IQ_EPS_EST_REUT" hidden="1">"c5453"</definedName>
    <definedName name="IQ_EPS_GW_ACT_OR_EST_REUT" hidden="1">"c5469"</definedName>
    <definedName name="IQ_EPS_GW_EST" hidden="1">"c1737"</definedName>
    <definedName name="IQ_EPS_GW_EST_BOTTOM_UP_REUT" hidden="1">"c5499"</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_REUT" hidden="1">"c5470"</definedName>
    <definedName name="IQ_EPS_REPORTED_EST" hidden="1">"c1744"</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_REUT" hidden="1">"c5445"</definedName>
    <definedName name="IQ_EST_ACT_BV_THOM" hidden="1">"c5153"</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FFO_REUT" hidden="1">"c3843"</definedName>
    <definedName name="IQ_EST_ACT_FFO_SHARE_SHARE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_REUT" hidden="1">"c3858"</definedName>
    <definedName name="IQ_EST_EPS_GROWTH_5YR" hidden="1">"c1655"</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HARE_SHARE_DIFF_REUT" hidden="1">"c3890"</definedName>
    <definedName name="IQ_EST_FFO_SHARE_SHARE_SURPRISE_PERCENT_REUT" hidden="1">"c3891"</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"LMMM"</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UM_EST_CIQ" hidden="1">"c3672"</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_CIQ" hidden="1">"c3673"</definedName>
    <definedName name="IQ_FFO_STDDEV_EST_REUT" hidden="1">"c3842"</definedName>
    <definedName name="IQ_FFO_STDDEV_EST_THOM" hidden="1">"c4004"</definedName>
    <definedName name="IQ_FH" hidden="1">100000</definedName>
    <definedName name="IQ_FH2">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Q2">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FY2">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2">2000</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NTH2">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EBITDA" hidden="1">"c750"</definedName>
    <definedName name="IQ_NET_DEBT_EBITDA_CAPEX" hidden="1">"c2949"</definedName>
    <definedName name="IQ_NET_DEBT_EST_REUT" hidden="1">"c3976"</definedName>
    <definedName name="IQ_NET_DEBT_HIGH_EST_REUT" hidden="1">"c3978"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ARGIN" hidden="1">"c794"</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BC_ACT_OR_EST" hidden="1">"c4474"</definedName>
    <definedName name="IQ_NI_SBC_GW_ACT_OR_EST" hidden="1">"c4478"</definedName>
    <definedName name="IQ_NI_SFAS" hidden="1">"c795"</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TM2">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_REUT" hidden="1">"c5466"</definedName>
    <definedName name="IQ_OPER_INC_BR" hidden="1">"c850"</definedName>
    <definedName name="IQ_OPER_INC_EST_REUT" hidden="1">"c5340"</definedName>
    <definedName name="IQ_OPER_INC_FIN" hidden="1">"c851"</definedName>
    <definedName name="IQ_OPER_INC_HIGH_EST_REUT" hidden="1">"c5342"</definedName>
    <definedName name="IQ_OPER_INC_INS" hidden="1">"c852"</definedName>
    <definedName name="IQ_OPER_INC_LOW_EST_REUT" hidden="1">"c5343"</definedName>
    <definedName name="IQ_OPER_INC_MARGIN" hidden="1">"c1448"</definedName>
    <definedName name="IQ_OPER_INC_MEDIAN_EST_REUT" hidden="1">"c5341"</definedName>
    <definedName name="IQ_OPER_INC_NUM_EST_REUT" hidden="1">"c5344"</definedName>
    <definedName name="IQ_OPER_INC_RE" hidden="1">"c6240"</definedName>
    <definedName name="IQ_OPER_INC_REIT" hidden="1">"c853"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_REUT" hidden="1">"c3968"</definedName>
    <definedName name="IQ_PRE_OPEN_COST" hidden="1">"c1040"</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_REUT" hidden="1">"c5494"</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BANK" hidden="1">"c1114"</definedName>
    <definedName name="IQ_RETURN_ASSETS_BROK" hidden="1">"c1115"</definedName>
    <definedName name="IQ_RETURN_ASSETS_EST_REUT" hidden="1">"c3990"</definedName>
    <definedName name="IQ_RETURN_ASSETS_FDIC" hidden="1">"c6730"</definedName>
    <definedName name="IQ_RETURN_ASSETS_FS" hidden="1">"c1116"</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CAPITAL" hidden="1">"c1117"</definedName>
    <definedName name="IQ_RETURN_EQUITY" hidden="1">"c1118"</definedName>
    <definedName name="IQ_RETURN_EQUITY_ACT_OR_EST_REUT" hidden="1">"c5476"</definedName>
    <definedName name="IQ_RETURN_EQUITY_BANK" hidden="1">"c1119"</definedName>
    <definedName name="IQ_RETURN_EQUITY_BROK" hidden="1">"c1120"</definedName>
    <definedName name="IQ_RETURN_EQUITY_EST_REUT" hidden="1">"c3983"</definedName>
    <definedName name="IQ_RETURN_EQUITY_FDIC" hidden="1">"c6732"</definedName>
    <definedName name="IQ_RETURN_EQUITY_FS" hidden="1">"c1121"</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 hidden="1">"c1126"</definedName>
    <definedName name="IQ_REVENUE_EST_1" hidden="1">"IQ_REVENUE_EST_1"</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EVOLVING_SECURED_1_–4_NON_ACCRUAL_FFIEC" hidden="1">"c15565"</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EK2">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2">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CURRENT_BOOKMARK" hidden="1">0</definedName>
    <definedName name="IQRA10" hidden="1">"$A$11:$A$262"</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etaP26">#REF!</definedName>
    <definedName name="IQRBetaP38">#REF!</definedName>
    <definedName name="IQRBetaP68">#REF!</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15" hidden="1">"$C$16:$C$20"</definedName>
    <definedName name="IQRC24" hidden="1">"$C$25:$C$29"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 hidden="1">"$D$16:$D$17"</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EV_EBITDAF6"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 hidden="1">"$F$7:$F$1013"</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MarketDataE12" hidden="1">#REF!</definedName>
    <definedName name="IQRMarketDataF12" hidden="1">#REF!</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YieldCurvesAS73" hidden="1">#REF!</definedName>
    <definedName name="IQRZ81" hidden="1">"$Z$82"</definedName>
    <definedName name="iQShowHideColumns" hidden="1">"iQShowQuarterlyAnnual"</definedName>
    <definedName name="IRD">#REF!</definedName>
    <definedName name="IRE_NET">103</definedName>
    <definedName name="IsColHidden" hidden="1">FALSE</definedName>
    <definedName name="IsLTMColHidden" hidden="1">FALSE</definedName>
    <definedName name="ISMethod">1</definedName>
    <definedName name="IT2BAL" localSheetId="12">#REF!</definedName>
    <definedName name="IT2BAL">#REF!</definedName>
    <definedName name="ITA_NET">115</definedName>
    <definedName name="IteamCancelcommit" localSheetId="12">#REF!</definedName>
    <definedName name="IteamCancelcommit">#REF!</definedName>
    <definedName name="IteamCancelMTD" localSheetId="12">#REF!</definedName>
    <definedName name="IteamCancelMTD">#REF!</definedName>
    <definedName name="IteamCancelUpside" localSheetId="12">#REF!</definedName>
    <definedName name="IteamCancelUpside">#REF!</definedName>
    <definedName name="ITeamNBCommit" localSheetId="12">#REF!</definedName>
    <definedName name="ITeamNBCommit">#REF!</definedName>
    <definedName name="IteamNBMTD" localSheetId="12">#REF!</definedName>
    <definedName name="IteamNBMTD">#REF!</definedName>
    <definedName name="IteamNBUpside" localSheetId="12">#REF!</definedName>
    <definedName name="IteamNBUpside">#REF!</definedName>
    <definedName name="IteamRenewalCount" localSheetId="12">#REF!</definedName>
    <definedName name="IteamRenewalCount">#REF!</definedName>
    <definedName name="IteamUpsellcommit" localSheetId="12">#REF!</definedName>
    <definedName name="IteamUpsellcommit">#REF!</definedName>
    <definedName name="IteamUpsellMTD" localSheetId="12">#REF!</definedName>
    <definedName name="IteamUpsellMTD">#REF!</definedName>
    <definedName name="IteamUpsellUpside" localSheetId="12">#REF!</definedName>
    <definedName name="IteamUpsellUpside">#REF!</definedName>
    <definedName name="IteamVBEUcommit" localSheetId="12">#REF!</definedName>
    <definedName name="IteamVBEUcommit">#REF!</definedName>
    <definedName name="IteamVBEUMTD" localSheetId="12">#REF!</definedName>
    <definedName name="IteamVBEUMTD">#REF!</definedName>
    <definedName name="IteamVBEUUpside" localSheetId="12">#REF!</definedName>
    <definedName name="IteamVBEUUpside">#REF!</definedName>
    <definedName name="Item">#REF!</definedName>
    <definedName name="ITHourlyRateIn" localSheetId="12">#REF!</definedName>
    <definedName name="ITHourlyRateIn">#REF!</definedName>
    <definedName name="ITR">OFFSET(OFFSET(#REF!,#REF!,0),,,#REF!)</definedName>
    <definedName name="ITRD">#REF!</definedName>
    <definedName name="ityiu" hidden="1">{#N/A,#N/A,TRUE,"Historicals";#N/A,#N/A,TRUE,"Charts";#N/A,#N/A,TRUE,"Forecasts"}</definedName>
    <definedName name="iuz">#REF!</definedName>
    <definedName name="Jahr_aktuell">YEAR(TODAY())</definedName>
    <definedName name="Jan">"Walldorf_CY_BS"</definedName>
    <definedName name="Jan_15" localSheetId="12">#REF!</definedName>
    <definedName name="Jan_15">#REF!</definedName>
    <definedName name="Jan_16" localSheetId="12">#REF!</definedName>
    <definedName name="Jan_16">#REF!</definedName>
    <definedName name="JanAct" localSheetId="12">#REF!</definedName>
    <definedName name="JanAct">#REF!</definedName>
    <definedName name="janamex2" localSheetId="12">#REF!</definedName>
    <definedName name="janamex2">#REF!</definedName>
    <definedName name="JanFTE" localSheetId="12">#REF!</definedName>
    <definedName name="JanFTE">#REF!</definedName>
    <definedName name="JANPT">0.16</definedName>
    <definedName name="jantb" localSheetId="12">#REF!</definedName>
    <definedName name="jantb">#REF!</definedName>
    <definedName name="JAP_NET">113</definedName>
    <definedName name="jdsjfapowaej">"sa"</definedName>
    <definedName name="jedf" hidden="1">{#N/A,#N/A,TRUE,"Historicals";#N/A,#N/A,TRUE,"Charts";#N/A,#N/A,TRUE,"Forecasts"}</definedName>
    <definedName name="jefe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jef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jfhk" hidden="1">{#N/A,#N/A,TRUE,"Historicals";#N/A,#N/A,TRUE,"Charts";#N/A,#N/A,TRUE,"Forecasts"}</definedName>
    <definedName name="JHBN564" hidden="1">{"'Break down'!$A$4"}</definedName>
    <definedName name="jhgl.jk" hidden="1">#REF!</definedName>
    <definedName name="jhhjgj" hidden="1">{#N/A,#N/A,TRUE,"Historicals";#N/A,#N/A,TRUE,"Charts";#N/A,#N/A,TRUE,"Forecasts"}</definedName>
    <definedName name="jhkgh" hidden="1">{#N/A,#N/A,TRUE,"Historicals";#N/A,#N/A,TRUE,"Charts";#N/A,#N/A,TRUE,"Forecasts"}</definedName>
    <definedName name="jhmnfhgvnb" hidden="1">{#N/A,#N/A,TRUE,"Historicals";#N/A,#N/A,TRUE,"Charts";#N/A,#N/A,TRUE,"Forecasts"}</definedName>
    <definedName name="jhu" hidden="1">#REF!</definedName>
    <definedName name="jit">DATE(YEAR(Loan_Start),MONTH(Loan_Start)+Payment_Number,DAY(Loan_Start))</definedName>
    <definedName name="jkhkh" hidden="1">#REF!</definedName>
    <definedName name="JKHY675" hidden="1">{"'Break down'!$A$4"}</definedName>
    <definedName name="JKI" hidden="1">{"'Break down'!$A$4"}</definedName>
    <definedName name="jkm">#REF!</definedName>
    <definedName name="jkn" hidden="1">#REF!</definedName>
    <definedName name="jku" hidden="1">#REF!</definedName>
    <definedName name="JNBG546" hidden="1">{"'Break down'!$A$4"}</definedName>
    <definedName name="jnl" localSheetId="12">#REF!</definedName>
    <definedName name="jnl">#REF!</definedName>
    <definedName name="jnl_name" localSheetId="12">#REF!</definedName>
    <definedName name="jnl_name">#REF!</definedName>
    <definedName name="jo" hidden="1">{"'Break down'!$A$4"}</definedName>
    <definedName name="JobIs" localSheetId="12">#REF!</definedName>
    <definedName name="JobIs">#REF!</definedName>
    <definedName name="Jounral1" localSheetId="12">#REF!</definedName>
    <definedName name="Jounral1">#REF!</definedName>
    <definedName name="Journal1" localSheetId="12">#REF!</definedName>
    <definedName name="Journal1">#REF!</definedName>
    <definedName name="JOURNAL2" localSheetId="12">#REF!</definedName>
    <definedName name="JOURNAL2">#REF!</definedName>
    <definedName name="joy" hidden="1">{"'Break down'!$A$4"}</definedName>
    <definedName name="joyr" hidden="1">{"'Break down'!$A$4"}</definedName>
    <definedName name="JPT">0.15</definedName>
    <definedName name="jrfghfg" hidden="1">{#N/A,#N/A,TRUE,"Historicals";#N/A,#N/A,TRUE,"Charts";#N/A,#N/A,TRUE,"Forecasts"}</definedName>
    <definedName name="jrjhgjhjty" hidden="1">{#N/A,#N/A,TRUE,"Historicals";#N/A,#N/A,TRUE,"Charts";#N/A,#N/A,TRUE,"Forecasts"}</definedName>
    <definedName name="jsjsjs">#REF!</definedName>
    <definedName name="jtygh" hidden="1">{#N/A,#N/A,TRUE,"Historicals";#N/A,#N/A,TRUE,"Charts";#N/A,#N/A,TRUE,"Forecasts"}</definedName>
    <definedName name="ju">#REF!</definedName>
    <definedName name="jughngh" hidden="1">{#N/A,#N/A,TRUE,"Historicals";#N/A,#N/A,TRUE,"Charts";#N/A,#N/A,TRUE,"Forecasts"}</definedName>
    <definedName name="Jul_15" localSheetId="12">#REF!</definedName>
    <definedName name="Jul_15">#REF!</definedName>
    <definedName name="JulAct" localSheetId="12">#REF!</definedName>
    <definedName name="JulAct">#REF!</definedName>
    <definedName name="JulFTE" localSheetId="12">#REF!</definedName>
    <definedName name="JulFTE">#REF!</definedName>
    <definedName name="JULPT">0.09</definedName>
    <definedName name="Jultb" localSheetId="12">#REF!</definedName>
    <definedName name="Jultb">#REF!</definedName>
    <definedName name="JULY">4</definedName>
    <definedName name="Jun_15" localSheetId="12">#REF!</definedName>
    <definedName name="Jun_15">#REF!</definedName>
    <definedName name="jun_revenue" localSheetId="12">#REF!</definedName>
    <definedName name="jun_revenue">#REF!</definedName>
    <definedName name="JunAct" localSheetId="12">#REF!</definedName>
    <definedName name="JunAct">#REF!</definedName>
    <definedName name="JUNE">3</definedName>
    <definedName name="JunFTE" localSheetId="12">#REF!</definedName>
    <definedName name="JunFTE">#REF!</definedName>
    <definedName name="junk" localSheetId="12">#REF!</definedName>
    <definedName name="junk">#REF!</definedName>
    <definedName name="junk2" localSheetId="12">#REF!</definedName>
    <definedName name="junk2">#REF!</definedName>
    <definedName name="junk3" localSheetId="12">#REF!</definedName>
    <definedName name="junk3">#REF!</definedName>
    <definedName name="junk4" localSheetId="12">#REF!</definedName>
    <definedName name="junk4">#REF!</definedName>
    <definedName name="JUNPT">0.06</definedName>
    <definedName name="Juntb" localSheetId="12">#REF!</definedName>
    <definedName name="Juntb">#REF!</definedName>
    <definedName name="jurhfds" hidden="1">{#N/A,#N/A,TRUE,"Historicals";#N/A,#N/A,TRUE,"Charts";#N/A,#N/A,TRUE,"Forecasts"}</definedName>
    <definedName name="juyjrtds" hidden="1">{#N/A,#N/A,TRUE,"Historicals";#N/A,#N/A,TRUE,"Charts";#N/A,#N/A,TRUE,"Forecasts"}</definedName>
    <definedName name="juyjtg" hidden="1">{#N/A,#N/A,TRUE,"Historicals";#N/A,#N/A,TRUE,"Charts";#N/A,#N/A,TRUE,"Forecasts"}</definedName>
    <definedName name="jyrjfgh" hidden="1">{#N/A,#N/A,TRUE,"Historicals";#N/A,#N/A,TRUE,"Charts";#N/A,#N/A,TRUE,"Forecasts"}</definedName>
    <definedName name="jytjkjuyk" hidden="1">{#N/A,#N/A,TRUE,"Historicals";#N/A,#N/A,TRUE,"Charts";#N/A,#N/A,TRUE,"Forecasts"}</definedName>
    <definedName name="jztu">#REF!</definedName>
    <definedName name="jzuj" hidden="1">#REF!</definedName>
    <definedName name="k" hidden="1">#REF!</definedName>
    <definedName name="K2_WBEVMODE" hidden="1">-1</definedName>
    <definedName name="kalk_zins">9.25%</definedName>
    <definedName name="KCID" localSheetId="12">#REF!</definedName>
    <definedName name="KCID">#REF!</definedName>
    <definedName name="KCIDAct" localSheetId="12">#REF!</definedName>
    <definedName name="KCIDAct">#REF!</definedName>
    <definedName name="ke" hidden="1">{"'Break down'!$A$4"}</definedName>
    <definedName name="ken_days_avail" localSheetId="12">#REF!</definedName>
    <definedName name="ken_days_avail">#REF!</definedName>
    <definedName name="ken_days_trained" localSheetId="12">#REF!</definedName>
    <definedName name="ken_days_trained">#REF!</definedName>
    <definedName name="ken_util" localSheetId="12">#REF!</definedName>
    <definedName name="ken_util">#REF!</definedName>
    <definedName name="key" hidden="1">#REF!</definedName>
    <definedName name="KHN" hidden="1">{"'보고양식'!$A$58:$K$111"}</definedName>
    <definedName name="ki" localSheetId="12"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ioi">#REF!</definedName>
    <definedName name="kiolp" hidden="1">{"'Break down'!$A$4"}</definedName>
    <definedName name="kjfukf" hidden="1">{#N/A,#N/A,TRUE,"Historicals";#N/A,#N/A,TRUE,"Charts";#N/A,#N/A,TRUE,"Forecasts"}</definedName>
    <definedName name="kjgkjgk" hidden="1">{#N/A,#N/A,TRUE,"Historicals";#N/A,#N/A,TRUE,"Charts";#N/A,#N/A,TRUE,"Forecasts"}</definedName>
    <definedName name="kjhkhkmnb" hidden="1">{#N/A,#N/A,TRUE,"Historicals";#N/A,#N/A,TRUE,"Charts";#N/A,#N/A,TRUE,"Forecasts"}</definedName>
    <definedName name="KJHN654" hidden="1">{"'Break down'!$A$4"}</definedName>
    <definedName name="KJNBVF432" hidden="1">{"'Break down'!$A$4"}</definedName>
    <definedName name="KJNM765CV" hidden="1">{"'Break down'!$A$4"}</definedName>
    <definedName name="KJNMGH56VF" hidden="1">{"'Break down'!$A$4"}</definedName>
    <definedName name="KJU76BGH" hidden="1">{"'Break down'!$A$4"}</definedName>
    <definedName name="kkuykt" hidden="1">{#N/A,#N/A,TRUE,"Historicals";#N/A,#N/A,TRUE,"Charts";#N/A,#N/A,TRUE,"Forecasts"}</definedName>
    <definedName name="KLBN98123" hidden="1">{"'Break down'!$A$4"}</definedName>
    <definedName name="kli" hidden="1">{"'Break down'!$A$4"}</definedName>
    <definedName name="KLIO876" hidden="1">{"'Break down'!$A$4"}</definedName>
    <definedName name="KLJ76TG" hidden="1">{"'Break down'!$A$4"}</definedName>
    <definedName name="KLNB543" hidden="1">{"'Break down'!$A$4"}</definedName>
    <definedName name="KlxToolbarBRAND">"BMVN"</definedName>
    <definedName name="KlxToolbarCONTROLS">"ZFINALPRO"</definedName>
    <definedName name="KlxToolbarCURRENCY">"TGBP"</definedName>
    <definedName name="KlxToolbarLOCATION">"GUKI"</definedName>
    <definedName name="KlxToolbarTIMEPER">"A0806YTD"</definedName>
    <definedName name="KO" hidden="1">{"'Break down'!$A$4"}</definedName>
    <definedName name="Koncernf">#REF!</definedName>
    <definedName name="KOR_NET">121</definedName>
    <definedName name="Korrekturcent">0.01</definedName>
    <definedName name="KP"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KP"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KRONER">#REF!</definedName>
    <definedName name="ktykjghk" hidden="1">{#N/A,#N/A,TRUE,"Historicals";#N/A,#N/A,TRUE,"Charts";#N/A,#N/A,TRUE,"Forecasts"}</definedName>
    <definedName name="kuiuk" hidden="1">{#N/A,#N/A,TRUE,"Historicals";#N/A,#N/A,TRUE,"Charts";#N/A,#N/A,TRUE,"Forecasts"}</definedName>
    <definedName name="kuykgkg" hidden="1">{#N/A,#N/A,TRUE,"Historicals";#N/A,#N/A,TRUE,"Charts";#N/A,#N/A,TRUE,"Forecasts"}</definedName>
    <definedName name="L_\LIBRARY\LONG\FMC\Aug98\_fbpd_model1.xls_5_Year_DCF__07_28_98__10_03_AM">"DCF2"</definedName>
    <definedName name="L_\LIBRARY\LONG\FMC\Aug98\_fbpd_model1.xls_Combined__PF_BS__07_28_98__10_01_AM">"DCF1"</definedName>
    <definedName name="L_Country" localSheetId="12">#REF!</definedName>
    <definedName name="L_Country">#REF!</definedName>
    <definedName name="L_Diesel_scenarios" localSheetId="12">#REF!</definedName>
    <definedName name="L_Diesel_scenarios">#REF!</definedName>
    <definedName name="L_EV_scenarios" localSheetId="12">#REF!</definedName>
    <definedName name="L_EV_scenarios">#REF!</definedName>
    <definedName name="L_Fuel_type" localSheetId="12">#REF!</definedName>
    <definedName name="L_Fuel_type">#REF!</definedName>
    <definedName name="L_Vehicle_age" localSheetId="12">#REF!</definedName>
    <definedName name="L_Vehicle_age">#REF!</definedName>
    <definedName name="L_Vehicle_type" localSheetId="12">#REF!</definedName>
    <definedName name="L_Vehicle_type">#REF!</definedName>
    <definedName name="L_Years" localSheetId="12">#REF!</definedName>
    <definedName name="L_Years">#REF!</definedName>
    <definedName name="Label" localSheetId="12">#REF!</definedName>
    <definedName name="Label">#REF!</definedName>
    <definedName name="LabelList">OFFSET(LabelData,1,0,ROWS(LabelData)-1,1)</definedName>
    <definedName name="landkodf">#REF!</definedName>
    <definedName name="Länge">25</definedName>
    <definedName name="Language">"English"</definedName>
    <definedName name="Last_BS">1998</definedName>
    <definedName name="Last_Row">IF(Values_Entered,Header_Row+Number_of_Payments,Header_Row)</definedName>
    <definedName name="LastFiscalYear">#REF!</definedName>
    <definedName name="LastListUpdate">0</definedName>
    <definedName name="Lb_Mton">2204.6</definedName>
    <definedName name="LE" localSheetId="12">#REF!</definedName>
    <definedName name="LE">#REF!</definedName>
    <definedName name="leases">#REF!</definedName>
    <definedName name="ledger" hidden="1">{"'Break down'!$A$4"}</definedName>
    <definedName name="LEVEBITDA">#REF!</definedName>
    <definedName name="LeverageTarget" localSheetId="12">#REF!</definedName>
    <definedName name="LeverageTarget">#REF!</definedName>
    <definedName name="li" hidden="1">{"'Break down'!$A$4"}</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or">2.5</definedName>
    <definedName name="License">"LICENSE REVENUE- EUROS"</definedName>
    <definedName name="limcount" hidden="1">1</definedName>
    <definedName name="Line">"______"</definedName>
    <definedName name="Line2">"_____ "</definedName>
    <definedName name="Line3">"__________ "</definedName>
    <definedName name="Link">#N/A</definedName>
    <definedName name="Linking_Text_3">31</definedName>
    <definedName name="Linking_Text_4">111</definedName>
    <definedName name="LinusTables" localSheetId="12">{7}</definedName>
    <definedName name="LinusTables">{7}</definedName>
    <definedName name="lio" hidden="1">{"'Break down'!$A$4"}</definedName>
    <definedName name="LIRE">#REF!</definedName>
    <definedName name="List1">"List Box 14"</definedName>
    <definedName name="LISTADO">#REF!</definedName>
    <definedName name="LISTADO2">#REF!</definedName>
    <definedName name="LISTADO3">#REF!</definedName>
    <definedName name="ListGrupper">#REF!</definedName>
    <definedName name="liulkjm" hidden="1">{#N/A,#N/A,TRUE,"Historicals";#N/A,#N/A,TRUE,"Charts";#N/A,#N/A,TRUE,"Forecasts"}</definedName>
    <definedName name="liuu">#REF!</definedName>
    <definedName name="liyljk" hidden="1">{#N/A,#N/A,TRUE,"Historicals";#N/A,#N/A,TRUE,"Charts";#N/A,#N/A,TRUE,"Forecasts"}</definedName>
    <definedName name="ljiljj" hidden="1">{#N/A,#N/A,TRUE,"Historicals";#N/A,#N/A,TRUE,"Charts";#N/A,#N/A,TRUE,"Forecasts"}</definedName>
    <definedName name="lkhlh" hidden="1">{#N/A,#N/A,TRUE,"Historicals";#N/A,#N/A,TRUE,"Charts";#N/A,#N/A,TRUE,"Forecasts"}</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lkjlkjlkj" localSheetId="12" hidden="1">{"page1",#N/A,TRUE,"CSC";"page2",#N/A,TRUE,"CSC"}</definedName>
    <definedName name="lkjlklkjlkjlkj" hidden="1">{"page1",#N/A,TRUE,"CSC";"page2",#N/A,TRUE,"CSC"}</definedName>
    <definedName name="ll" localSheetId="1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llllllllllllllll">#REF!</definedName>
    <definedName name="llllllllllllllllllllllllll">#REF!</definedName>
    <definedName name="LME">#REF!</definedName>
    <definedName name="Local">"share price"</definedName>
    <definedName name="LocalCurrency" localSheetId="12">#REF!</definedName>
    <definedName name="LocalCurrency">#REF!</definedName>
    <definedName name="LocalCurrencyBrasil">#REF!</definedName>
    <definedName name="LocalCurrencyChile">#REF!</definedName>
    <definedName name="LocalCurrencyDenmark">#REF!</definedName>
    <definedName name="LocalCurrencyNorway">#REF!</definedName>
    <definedName name="LocalCurrencyPeru">#REF!</definedName>
    <definedName name="LocalCurrencySpain">#REF!</definedName>
    <definedName name="LocalCurrencySweden">#REF!</definedName>
    <definedName name="LocalCurrencyUK">#REF!</definedName>
    <definedName name="loklk" hidden="1">{#N/A,#N/A,TRUE,"Historicals";#N/A,#N/A,TRUE,"Charts";#N/A,#N/A,TRUE,"Forecasts"}</definedName>
    <definedName name="LON_Dec_15" localSheetId="12">#REF!</definedName>
    <definedName name="LON_Dec_15">#REF!</definedName>
    <definedName name="LON_Jan_16" localSheetId="12">#REF!</definedName>
    <definedName name="LON_Jan_16">#REF!</definedName>
    <definedName name="LON_Mnth" localSheetId="12">#REF!</definedName>
    <definedName name="LON_Mnth">#REF!</definedName>
    <definedName name="LON_Mnth_BUD" localSheetId="12">#REF!</definedName>
    <definedName name="LON_Mnth_BUD">#REF!</definedName>
    <definedName name="LON_Mnth_list" localSheetId="12">#REF!</definedName>
    <definedName name="LON_Mnth_list">#REF!</definedName>
    <definedName name="LON_mtd" localSheetId="12">#REF!</definedName>
    <definedName name="LON_mtd">#REF!</definedName>
    <definedName name="LON_qtd" localSheetId="12">#REF!</definedName>
    <definedName name="LON_qtd">#REF!</definedName>
    <definedName name="LON_qtr_BUD" localSheetId="12">#REF!</definedName>
    <definedName name="LON_qtr_BUD">#REF!</definedName>
    <definedName name="Lon_YTD_BUD" localSheetId="12">#REF!</definedName>
    <definedName name="Lon_YTD_BUD">#REF!</definedName>
    <definedName name="lookup_categories" localSheetId="12">#REF!</definedName>
    <definedName name="lookup_categories">#REF!</definedName>
    <definedName name="lookup_periods" localSheetId="12">#REF!</definedName>
    <definedName name="lookup_periods">#REF!</definedName>
    <definedName name="lookup_PL" localSheetId="12">#REF!</definedName>
    <definedName name="lookup_PL">#REF!</definedName>
    <definedName name="lookup_Region" localSheetId="12">#REF!</definedName>
    <definedName name="lookup_Region">#REF!</definedName>
    <definedName name="Loptid">#REF!</definedName>
    <definedName name="lprg" localSheetId="12" hidden="1">{#N/A,#N/A,FALSE,"CAPREIT"}</definedName>
    <definedName name="lprg" hidden="1">{#N/A,#N/A,FALSE,"CAPREIT"}</definedName>
    <definedName name="lstexchcodes">"Drop Down 22"</definedName>
    <definedName name="LTMEBITDA">#REF!</definedName>
    <definedName name="LTMRENT">#REF!</definedName>
    <definedName name="m" localSheetId="12" hidden="1">{"Gen Sheet",#N/A,FALSE,"Gen Sheet"}</definedName>
    <definedName name="m" hidden="1">{"Gen Sheet",#N/A,FALSE,"Gen Sheet"}</definedName>
    <definedName name="M_PlaceofPath" hidden="1">"G:\SECTORS\Household\HOUSEHOL\WILKE\GILLETTE\GENERAL\G_VDF.xls"</definedName>
    <definedName name="ma_revenue" localSheetId="12">#REF!</definedName>
    <definedName name="ma_revenue">#REF!</definedName>
    <definedName name="MABase">#REF!</definedName>
    <definedName name="Macro_endofact">#REF!</definedName>
    <definedName name="Macro_endyr">#REF!</definedName>
    <definedName name="Macro_startyr">#REF!</definedName>
    <definedName name="Maint_Cont_Rev">0.17</definedName>
    <definedName name="Maint_Margin">0.3</definedName>
    <definedName name="Maintenance" hidden="1">#REF!</definedName>
    <definedName name="Maintenance_Margin">0.3</definedName>
    <definedName name="MakeDate">35653.7651731481</definedName>
    <definedName name="malcolm_days_avail" localSheetId="12">#REF!</definedName>
    <definedName name="malcolm_days_avail">#REF!</definedName>
    <definedName name="malcolm_days_trained" localSheetId="12">#REF!</definedName>
    <definedName name="malcolm_days_trained">#REF!</definedName>
    <definedName name="malcolm_util" localSheetId="12">#REF!</definedName>
    <definedName name="malcolm_util">#REF!</definedName>
    <definedName name="Malet">"Soc."</definedName>
    <definedName name="Malet_A">"Soc._A"</definedName>
    <definedName name="Malet_B">"Soc._B"</definedName>
    <definedName name="Man_Dec_15" localSheetId="12">#REF!</definedName>
    <definedName name="Man_Dec_15">#REF!</definedName>
    <definedName name="Man_Jan_16" localSheetId="12">#REF!</definedName>
    <definedName name="Man_Jan_16">#REF!</definedName>
    <definedName name="Man_Mnth" localSheetId="12">#REF!</definedName>
    <definedName name="Man_Mnth">#REF!</definedName>
    <definedName name="MAN_mnth_BUD" localSheetId="12">#REF!</definedName>
    <definedName name="MAN_mnth_BUD">#REF!</definedName>
    <definedName name="Man_mnth_list" localSheetId="12">#REF!</definedName>
    <definedName name="Man_mnth_list">#REF!</definedName>
    <definedName name="Man_Mtd" localSheetId="12">#REF!</definedName>
    <definedName name="Man_Mtd">#REF!</definedName>
    <definedName name="Man_qtd" localSheetId="12">#REF!</definedName>
    <definedName name="Man_qtd">#REF!</definedName>
    <definedName name="Manadf">#REF!</definedName>
    <definedName name="Management" localSheetId="12">#REF!</definedName>
    <definedName name="Management">#REF!</definedName>
    <definedName name="manas">MATCH(0.01,End_Bal,-1)+1</definedName>
    <definedName name="ManDayRate">650</definedName>
    <definedName name="Manual" localSheetId="12">#REF!</definedName>
    <definedName name="Manual">#REF!</definedName>
    <definedName name="Map" localSheetId="12">[12]Map!$B$3:$C$51</definedName>
    <definedName name="Map">#REF!</definedName>
    <definedName name="Mar_15" localSheetId="12">#REF!</definedName>
    <definedName name="Mar_15">#REF!</definedName>
    <definedName name="mar_revenue" localSheetId="12">#REF!</definedName>
    <definedName name="mar_revenue">#REF!</definedName>
    <definedName name="MarAct">#REF!</definedName>
    <definedName name="MARCH">12</definedName>
    <definedName name="MarFTE" localSheetId="12">#REF!</definedName>
    <definedName name="MarFTE">#REF!</definedName>
    <definedName name="market.premium">0.072</definedName>
    <definedName name="Market_endofact">#REF!</definedName>
    <definedName name="Market_endyr">#REF!</definedName>
    <definedName name="Market_startyr">#REF!</definedName>
    <definedName name="markup">0.25</definedName>
    <definedName name="MARPT">0.09</definedName>
    <definedName name="Marshalls" localSheetId="12" hidden="1">{#N/A,#N/A,TRUE,"Cover sheet";#N/A,#N/A,TRUE,"Summary";#N/A,#N/A,TRUE,"Key Assumptions";#N/A,#N/A,TRUE,"Profit &amp; Loss";#N/A,#N/A,TRUE,"Balance Sheet";#N/A,#N/A,TRUE,"Cashflow";#N/A,#N/A,TRUE,"IRR";#N/A,#N/A,TRUE,"Ratios";#N/A,#N/A,TRUE,"Debt analysis"}</definedName>
    <definedName name="Marshalls" hidden="1">{#N/A,#N/A,TRUE,"Cover sheet";#N/A,#N/A,TRUE,"Summary";#N/A,#N/A,TRUE,"Key Assumptions";#N/A,#N/A,TRUE,"Profit &amp; Loss";#N/A,#N/A,TRUE,"Balance Sheet";#N/A,#N/A,TRUE,"Cashflow";#N/A,#N/A,TRUE,"IRR";#N/A,#N/A,TRUE,"Ratios";#N/A,#N/A,TRUE,"Debt analysis"}</definedName>
    <definedName name="martb" localSheetId="12">#REF!</definedName>
    <definedName name="martb">#REF!</definedName>
    <definedName name="ma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det"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det"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ter" localSheetId="12">#REF!</definedName>
    <definedName name="Master">#REF!</definedName>
    <definedName name="masteralloys">"02"</definedName>
    <definedName name="Mat_D">#REF!</definedName>
    <definedName name="Mat_H">#REF!</definedName>
    <definedName name="Mat_HY">#REF!</definedName>
    <definedName name="Mat_M">#REF!</definedName>
    <definedName name="Mat_P">#REF!</definedName>
    <definedName name="MaterialThreshold">0.1</definedName>
    <definedName name="MaterialThreshold2">0.5</definedName>
    <definedName name="Max">"Max"</definedName>
    <definedName name="Max_Limit">100%</definedName>
    <definedName name="May">5</definedName>
    <definedName name="May_15" localSheetId="12">#REF!</definedName>
    <definedName name="May_15">#REF!</definedName>
    <definedName name="MayAct" localSheetId="12">#REF!</definedName>
    <definedName name="MayAct">#REF!</definedName>
    <definedName name="MayFTE" localSheetId="12">[13]Actuals!$AQ:$AQ</definedName>
    <definedName name="MayFTE">#REF!</definedName>
    <definedName name="Mayin">TAREK MAHMOUD</definedName>
    <definedName name="MAYPT">0.08</definedName>
    <definedName name="Maytb" localSheetId="12">#REF!</definedName>
    <definedName name="Maytb">#REF!</definedName>
    <definedName name="MCG">#REF!</definedName>
    <definedName name="MCP" localSheetId="12">#REF!</definedName>
    <definedName name="MCP">#REF!</definedName>
    <definedName name="MDP">1001</definedName>
    <definedName name="ME" localSheetId="12">#REF!</definedName>
    <definedName name="ME">#REF!</definedName>
    <definedName name="MEALS">250</definedName>
    <definedName name="MEALSASIA">900</definedName>
    <definedName name="MEALSIC">125</definedName>
    <definedName name="MEALSN">300</definedName>
    <definedName name="MEALSPSM">0.05</definedName>
    <definedName name="MEALSPTNR">0.05</definedName>
    <definedName name="MEALSSTH">150</definedName>
    <definedName name="MEALSWST">370</definedName>
    <definedName name="medays02">#REF!</definedName>
    <definedName name="medical">#REF!</definedName>
    <definedName name="MerrillPrintIt" hidden="1">#REF!</definedName>
    <definedName name="MES">#REF!</definedName>
    <definedName name="MESC">#REF!</definedName>
    <definedName name="MesesFuturo">12-MesesPasado</definedName>
    <definedName name="MET">#REF!</definedName>
    <definedName name="metrics" localSheetId="12">#REF!</definedName>
    <definedName name="metrics">#REF!</definedName>
    <definedName name="MFGCOST">5</definedName>
    <definedName name="MFGDOLLARS">5</definedName>
    <definedName name="mgl">1000</definedName>
    <definedName name="MgmgTend" localSheetId="12">#REF!</definedName>
    <definedName name="MgmgTend">#REF!</definedName>
    <definedName name="MgtOrd" localSheetId="12">#REF!</definedName>
    <definedName name="MgtOrd">#REF!</definedName>
    <definedName name="MgtPref" localSheetId="12">#REF!</definedName>
    <definedName name="MgtPref">#REF!</definedName>
    <definedName name="MgtRoll" localSheetId="12">#REF!</definedName>
    <definedName name="MgtRoll">#REF!</definedName>
    <definedName name="MHComm" localSheetId="12">#REF!</definedName>
    <definedName name="MHComm">#REF!</definedName>
    <definedName name="micros">#N/A</definedName>
    <definedName name="MID">#REF!</definedName>
    <definedName name="MidYear" localSheetId="12">#REF!</definedName>
    <definedName name="MidYear">#REF!</definedName>
    <definedName name="mike" localSheetId="12" hidden="1">{#N/A,#N/A,FALSE,"Front";#N/A,#N/A,FALSE,"Summary";#N/A,#N/A,FALSE,"Trading";#N/A,#N/A,FALSE,"ProfitLoss";#N/A,#N/A,FALSE,"CashFlow";#N/A,#N/A,FALSE,"Balance";#N/A,#N/A,FALSE,"Finance";"Exit",#N/A,FALSE,"Exit"}</definedName>
    <definedName name="mike" hidden="1">{#N/A,#N/A,FALSE,"Front";#N/A,#N/A,FALSE,"Summary";#N/A,#N/A,FALSE,"Trading";#N/A,#N/A,FALSE,"ProfitLoss";#N/A,#N/A,FALSE,"CashFlow";#N/A,#N/A,FALSE,"Balance";#N/A,#N/A,FALSE,"Finance";"Exit",#N/A,FALSE,"Exit"}</definedName>
    <definedName name="mike_days_avail" localSheetId="12">#REF!</definedName>
    <definedName name="mike_days_avail">#REF!</definedName>
    <definedName name="mike_days_trained" localSheetId="12">#REF!</definedName>
    <definedName name="mike_days_trained">#REF!</definedName>
    <definedName name="mike_util" localSheetId="12">#REF!</definedName>
    <definedName name="mike_util">#REF!</definedName>
    <definedName name="mike1" localSheetId="12" hidden="1">{#N/A,#N/A,FALSE,"Front";#N/A,#N/A,FALSE,"Summary";#N/A,#N/A,FALSE,"Trading";#N/A,#N/A,FALSE,"ProfitLoss";#N/A,#N/A,FALSE,"CashFlow";#N/A,#N/A,FALSE,"Balance";#N/A,#N/A,FALSE,"Finance";"Exit",#N/A,FALSE,"Exit"}</definedName>
    <definedName name="mike1" hidden="1">{#N/A,#N/A,FALSE,"Front";#N/A,#N/A,FALSE,"Summary";#N/A,#N/A,FALSE,"Trading";#N/A,#N/A,FALSE,"ProfitLoss";#N/A,#N/A,FALSE,"CashFlow";#N/A,#N/A,FALSE,"Balance";#N/A,#N/A,FALSE,"Finance";"Exit",#N/A,FALSE,"Exit"}</definedName>
    <definedName name="Min_Limit">0%</definedName>
    <definedName name="minc">1</definedName>
    <definedName name="MinCash">#REF!</definedName>
    <definedName name="Minutes_per_Hr">60</definedName>
    <definedName name="MISC">25</definedName>
    <definedName name="misc2">1</definedName>
    <definedName name="MISCS">50</definedName>
    <definedName name="mjk">#REF!</definedName>
    <definedName name="mjztr">#REF!</definedName>
    <definedName name="mkl" hidden="1">{"'Break down'!$A$4"}</definedName>
    <definedName name="ML_1k1v5i9q" localSheetId="12">#REF!</definedName>
    <definedName name="ML_1k1v5i9q">#REF!</definedName>
    <definedName name="ML_5j7u6o8m" localSheetId="12">#REF!</definedName>
    <definedName name="ML_5j7u6o8m">#REF!</definedName>
    <definedName name="ML_6j9v5u8z" localSheetId="12">#REF!</definedName>
    <definedName name="ML_6j9v5u8z">#REF!</definedName>
    <definedName name="ML_6s8x3t6z" localSheetId="12">#REF!</definedName>
    <definedName name="ML_6s8x3t6z">#REF!</definedName>
    <definedName name="ML_8d2z1j7j" localSheetId="12">#REF!</definedName>
    <definedName name="ML_8d2z1j7j">#REF!</definedName>
    <definedName name="ML_9g2r9j4w" localSheetId="12">#REF!</definedName>
    <definedName name="ML_9g2r9j4w">#REF!</definedName>
    <definedName name="ML_9j7y2o8w" localSheetId="12">#REF!</definedName>
    <definedName name="ML_9j7y2o8w">#REF!</definedName>
    <definedName name="mln">1000000</definedName>
    <definedName name="MLNK1368c284b5cb4a0cb4d0c797cb571e81" hidden="1">#REF!</definedName>
    <definedName name="MLNK2768935eca1546c19d161f4b83df89d0" hidden="1">[14]Summary!#REF!</definedName>
    <definedName name="MLNK30baa597882f42bba25ba14a9ed00a9c" hidden="1">#REF!</definedName>
    <definedName name="MLNK472437399bac4724b61bd50d8c74c557" hidden="1">[14]Summary!#REF!</definedName>
    <definedName name="MLNK63e2757ff1654769ba6260cb0b6beaf5" hidden="1">[14]Summary!#REF!</definedName>
    <definedName name="MLNK6f36839199134efdbf96548c7c49bb0d" hidden="1">[14]Summary!#REF!</definedName>
    <definedName name="MLNK8769c9be286145a8ababc10491b4625b" hidden="1">#REF!</definedName>
    <definedName name="MLNK879da600558149ebb8d14769c803bc86" hidden="1">[14]Summary!#REF!</definedName>
    <definedName name="MLNK9eb310403076423c83ede59a33d9a806" hidden="1">#REF!</definedName>
    <definedName name="MLNKa6cfaac37582469e9d0cfe068ab9a28b" hidden="1">#REF!</definedName>
    <definedName name="MLNKae6cf8cbbd474a24893f4f4d9e2f4503" hidden="1">#REF!</definedName>
    <definedName name="MLNKcd30e47fc78d41499417b4863d59d0cc" hidden="1">[14]Summary!#REF!</definedName>
    <definedName name="MLNKce75f62a34b241e7996afdf2fb65f3f9" hidden="1">'[14]Charting Outputs 2025'!#REF!</definedName>
    <definedName name="MLNKecf61f98b2d24f74929d72789f532b34" hidden="1">#REF!</definedName>
    <definedName name="MLNKf8920438cfce408ca6185ad1b65a3e34" hidden="1">#REF!</definedName>
    <definedName name="MLNKfc804f3789be4a8f8e79f5cb74736d14" hidden="1">#REF!</definedName>
    <definedName name="mm">1000000</definedName>
    <definedName name="MmExcelLinker_D90532E0_E978_4D69_8E86_F28B58D54B70">model [15]Notes!$B$57:$I$67</definedName>
    <definedName name="MNJY567" hidden="1">{"'Break down'!$A$4"}</definedName>
    <definedName name="mnth_list" localSheetId="12">#REF!</definedName>
    <definedName name="mnth_list">#REF!</definedName>
    <definedName name="mnth_lu" localSheetId="12">#REF!</definedName>
    <definedName name="mnth_lu">#REF!</definedName>
    <definedName name="MOISDEC">12</definedName>
    <definedName name="MOISJUIN">6</definedName>
    <definedName name="mon">L11C43</definedName>
    <definedName name="Monat" localSheetId="12">#REF!</definedName>
    <definedName name="Monat">#REF!</definedName>
    <definedName name="monat00_okt_rekalk">9</definedName>
    <definedName name="monat02_dez_rueckzahlung">12</definedName>
    <definedName name="monat97_rekalk">7</definedName>
    <definedName name="monat98_okt_rekalk">9</definedName>
    <definedName name="monat99_mar_rekalk">1</definedName>
    <definedName name="MonIndice">1.0392475</definedName>
    <definedName name="MonitorCol">1</definedName>
    <definedName name="MonitorRow">1</definedName>
    <definedName name="Montants">L3C39:L3C41</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index">12</definedName>
    <definedName name="Monthly_Recipients" localSheetId="12">#REF!</definedName>
    <definedName name="Monthly_Recipients">#REF!</definedName>
    <definedName name="MonthNamesPL" localSheetId="12">#REF!</definedName>
    <definedName name="MonthNamesPL">#REF!</definedName>
    <definedName name="Months">#REF!</definedName>
    <definedName name="MonthToQuarter" localSheetId="12">#REF!</definedName>
    <definedName name="MonthToQuarter">#REF!</definedName>
    <definedName name="MPa_to_psi_Conversion">145</definedName>
    <definedName name="MPC" localSheetId="12">#REF!</definedName>
    <definedName name="MPC">#REF!</definedName>
    <definedName name="MPT">0.06</definedName>
    <definedName name="MR">#REF!</definedName>
    <definedName name="MRP">#REF!</definedName>
    <definedName name="mt">TAREK MAHMOUD</definedName>
    <definedName name="MTC_CONT">0.15</definedName>
    <definedName name="MTC_CONT_TAKE_RATE">0.25</definedName>
    <definedName name="mttab" localSheetId="12">#REF!</definedName>
    <definedName name="mttab">#REF!</definedName>
    <definedName name="mult">9</definedName>
    <definedName name="mvnfrh">2050/Dólar</definedName>
    <definedName name="myDialog">"dial"</definedName>
    <definedName name="MYTDVOL">14</definedName>
    <definedName name="n">#REF!</definedName>
    <definedName name="na">"  n/a "</definedName>
    <definedName name="name">#REF!</definedName>
    <definedName name="name10" localSheetId="12" hidden="1">{#N/A,#N/A,FALSE,"Valuation Assumptions";#N/A,#N/A,FALSE,"Summary";#N/A,#N/A,FALSE,"DCF";#N/A,#N/A,FALSE,"Valuation";#N/A,#N/A,FALSE,"WACC";#N/A,#N/A,FALSE,"UBVH";#N/A,#N/A,FALSE,"Free Cash Flow"}</definedName>
    <definedName name="name10" hidden="1">{#N/A,#N/A,FALSE,"Valuation Assumptions";#N/A,#N/A,FALSE,"Summary";#N/A,#N/A,FALSE,"DCF";#N/A,#N/A,FALSE,"Valuation";#N/A,#N/A,FALSE,"WACC";#N/A,#N/A,FALSE,"UBVH";#N/A,#N/A,FALSE,"Free Cash Flow"}</definedName>
    <definedName name="name2" localSheetId="12" hidden="1">{#N/A,#N/A,FALSE,"ACQ_GRAPHS";#N/A,#N/A,FALSE,"T_1 GRAPHS";#N/A,#N/A,FALSE,"T_2 GRAPHS";#N/A,#N/A,FALSE,"COMB_GRAPHS"}</definedName>
    <definedName name="name2" hidden="1">{#N/A,#N/A,FALSE,"ACQ_GRAPHS";#N/A,#N/A,FALSE,"T_1 GRAPHS";#N/A,#N/A,FALSE,"T_2 GRAPHS";#N/A,#N/A,FALSE,"COMB_GRAPHS"}</definedName>
    <definedName name="name3" localSheetId="12" hidden="1">{#N/A,#N/A,FALSE,"INPUTS";#N/A,#N/A,FALSE,"PROFORMA BSHEET";#N/A,#N/A,FALSE,"COMBINED";#N/A,#N/A,FALSE,"ACQUIROR";#N/A,#N/A,FALSE,"TARGET 1";#N/A,#N/A,FALSE,"TARGET 2";#N/A,#N/A,FALSE,"HIGH YIELD";#N/A,#N/A,FALSE,"OVERFUND"}</definedName>
    <definedName name="name3" hidden="1">{#N/A,#N/A,FALSE,"INPUTS";#N/A,#N/A,FALSE,"PROFORMA BSHEET";#N/A,#N/A,FALSE,"COMBINED";#N/A,#N/A,FALSE,"ACQUIROR";#N/A,#N/A,FALSE,"TARGET 1";#N/A,#N/A,FALSE,"TARGET 2";#N/A,#N/A,FALSE,"HIGH YIELD";#N/A,#N/A,FALSE,"OVERFUND"}</definedName>
    <definedName name="name4" localSheetId="1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ame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ame5" localSheetId="12" hidden="1">{#N/A,#N/A,FALSE,"INPUTS";#N/A,#N/A,FALSE,"PROFORMA BSHEET";#N/A,#N/A,FALSE,"COMBINED";#N/A,#N/A,FALSE,"HIGH YIELD";#N/A,#N/A,FALSE,"COMB_GRAPHS"}</definedName>
    <definedName name="name5" hidden="1">{#N/A,#N/A,FALSE,"INPUTS";#N/A,#N/A,FALSE,"PROFORMA BSHEET";#N/A,#N/A,FALSE,"COMBINED";#N/A,#N/A,FALSE,"HIGH YIELD";#N/A,#N/A,FALSE,"COMB_GRAPHS"}</definedName>
    <definedName name="name6" localSheetId="12" hidden="1">{"mgmt forecast",#N/A,FALSE,"Mgmt Forecast";"dcf table",#N/A,FALSE,"Mgmt Forecast";"sensitivity",#N/A,FALSE,"Mgmt Forecast";"table inputs",#N/A,FALSE,"Mgmt Forecast";"calculations",#N/A,FALSE,"Mgmt Forecast"}</definedName>
    <definedName name="name6" hidden="1">{"mgmt forecast",#N/A,FALSE,"Mgmt Forecast";"dcf table",#N/A,FALSE,"Mgmt Forecast";"sensitivity",#N/A,FALSE,"Mgmt Forecast";"table inputs",#N/A,FALSE,"Mgmt Forecast";"calculations",#N/A,FALSE,"Mgmt Forecast"}</definedName>
    <definedName name="name7" localSheetId="12" hidden="1">{#N/A,#N/A,FALSE,"ACQ_GRAPHS";#N/A,#N/A,FALSE,"T_1 GRAPHS";#N/A,#N/A,FALSE,"T_2 GRAPHS";#N/A,#N/A,FALSE,"COMB_GRAPHS"}</definedName>
    <definedName name="name7" hidden="1">{#N/A,#N/A,FALSE,"ACQ_GRAPHS";#N/A,#N/A,FALSE,"T_1 GRAPHS";#N/A,#N/A,FALSE,"T_2 GRAPHS";#N/A,#N/A,FALSE,"COMB_GRAPHS"}</definedName>
    <definedName name="name8" localSheetId="12" hidden="1">{"vi1",#N/A,FALSE,"Financial Statements";"vi2",#N/A,FALSE,"Financial Statements";#N/A,#N/A,FALSE,"DCF"}</definedName>
    <definedName name="name8" hidden="1">{"vi1",#N/A,FALSE,"Financial Statements";"vi2",#N/A,FALSE,"Financial Statements";#N/A,#N/A,FALSE,"DCF"}</definedName>
    <definedName name="name9" localSheetId="12" hidden="1">{"BS",#N/A,FALSE,"USA"}</definedName>
    <definedName name="name9" hidden="1">{"BS",#N/A,FALSE,"USA"}</definedName>
    <definedName name="names" localSheetId="12">#REF!</definedName>
    <definedName name="names">#REF!</definedName>
    <definedName name="nbcngf" hidden="1">{#N/A,#N/A,TRUE,"Historicals";#N/A,#N/A,TRUE,"Charts";#N/A,#N/A,TRUE,"Forecasts"}</definedName>
    <definedName name="nbhyt" hidden="1">{"'Break down'!$A$4"}</definedName>
    <definedName name="nbvjhgf" hidden="1">{#N/A,#N/A,TRUE,"Historicals";#N/A,#N/A,TRUE,"Charts";#N/A,#N/A,TRUE,"Forecasts"}</definedName>
    <definedName name="nbvncvj" hidden="1">{#N/A,#N/A,TRUE,"Historicals";#N/A,#N/A,TRUE,"Charts";#N/A,#N/A,TRUE,"Forecasts"}</definedName>
    <definedName name="NECancelcommit" localSheetId="12">#REF!</definedName>
    <definedName name="NECancelcommit">#REF!</definedName>
    <definedName name="NECancelMTD" localSheetId="12">#REF!</definedName>
    <definedName name="NECancelMTD">#REF!</definedName>
    <definedName name="NECancelUpside" localSheetId="12">#REF!</definedName>
    <definedName name="NECancelUpside">#REF!</definedName>
    <definedName name="NEG">#REF!</definedName>
    <definedName name="NENBcommit" localSheetId="12">#REF!</definedName>
    <definedName name="NENBcommit">#REF!</definedName>
    <definedName name="NENBMTD" localSheetId="12">#REF!</definedName>
    <definedName name="NENBMTD">#REF!</definedName>
    <definedName name="NENBUpside" localSheetId="12">#REF!</definedName>
    <definedName name="NENBUpside">#REF!</definedName>
    <definedName name="NERenewalCount" localSheetId="12">#REF!</definedName>
    <definedName name="NERenewalCount">#REF!</definedName>
    <definedName name="nertd" hidden="1">{#N/A,#N/A,TRUE,"Historicals";#N/A,#N/A,TRUE,"Charts";#N/A,#N/A,TRUE,"Forecasts"}</definedName>
    <definedName name="Net_Income_from_Operations">Net_income1</definedName>
    <definedName name="NEUpsellcommit" localSheetId="12">#REF!</definedName>
    <definedName name="NEUpsellcommit">#REF!</definedName>
    <definedName name="NEUpsellMTD" localSheetId="12">#REF!</definedName>
    <definedName name="NEUpsellMTD">#REF!</definedName>
    <definedName name="NEUpsellUpside" localSheetId="12">#REF!</definedName>
    <definedName name="NEUpsellUpside">#REF!</definedName>
    <definedName name="NEVBEUcommit" localSheetId="12">#REF!</definedName>
    <definedName name="NEVBEUcommit">#REF!</definedName>
    <definedName name="NEVBEUMTD" localSheetId="12">#REF!</definedName>
    <definedName name="NEVBEUMTD">#REF!</definedName>
    <definedName name="NEVBEUUpside" localSheetId="12">#REF!</definedName>
    <definedName name="NEVBEUUpside">#REF!</definedName>
    <definedName name="Neville">"uk"</definedName>
    <definedName name="new">#REF!</definedName>
    <definedName name="New_funds_in_HF_EUR" localSheetId="12">#REF!</definedName>
    <definedName name="New_funds_in_HF_EUR">#REF!</definedName>
    <definedName name="New_Funds_in_HF_USD" localSheetId="12">#REF!</definedName>
    <definedName name="New_Funds_in_HF_USD">#REF!</definedName>
    <definedName name="NEW_STORE_CAPEX">#REF!</definedName>
    <definedName name="NewCapAmort" localSheetId="12">#REF!</definedName>
    <definedName name="NewCapAmort">#REF!</definedName>
    <definedName name="NewCapDep" localSheetId="12">#REF!</definedName>
    <definedName name="NewCapDep">#REF!</definedName>
    <definedName name="NewDebt" localSheetId="12">#REF!</definedName>
    <definedName name="NewDebt">#REF!</definedName>
    <definedName name="NewName">"B45:G45"</definedName>
    <definedName name="newnew" hidden="1">#REF!</definedName>
    <definedName name="NewRange" hidden="1">#REF!</definedName>
    <definedName name="NewRenewal" localSheetId="12">#REF!</definedName>
    <definedName name="NewRenewal">#REF!</definedName>
    <definedName name="NextButton">"Button 18"</definedName>
    <definedName name="ng">#REF!</definedName>
    <definedName name="ngfndd" hidden="1">{#N/A,#N/A,TRUE,"Historicals";#N/A,#N/A,TRUE,"Charts";#N/A,#N/A,TRUE,"Forecasts"}</definedName>
    <definedName name="ngptrend" localSheetId="12">#REF!</definedName>
    <definedName name="ngptrend">#REF!</definedName>
    <definedName name="NH67TYG" hidden="1">{"'Break down'!$A$4"}</definedName>
    <definedName name="nhz">#REF!</definedName>
    <definedName name="NIrate" localSheetId="12">#REF!</definedName>
    <definedName name="NIrate">#REF!</definedName>
    <definedName name="NIRate2002" localSheetId="12">#REF!</definedName>
    <definedName name="NIRate2002">#REF!</definedName>
    <definedName name="njy" hidden="1">{"'Break down'!$A$4"}</definedName>
    <definedName name="NM">"NM"</definedName>
    <definedName name="NMHJ675" hidden="1">{"'Break down'!$A$4"}</definedName>
    <definedName name="No_Class">"No Class"</definedName>
    <definedName name="No_Totals">FALSE</definedName>
    <definedName name="nominal" localSheetId="12">#REF!</definedName>
    <definedName name="nominal">#REF!</definedName>
    <definedName name="NominalCodes1" localSheetId="12">#REF!</definedName>
    <definedName name="NominalCodes1">#REF!</definedName>
    <definedName name="NominalCodes2" localSheetId="12">#REF!</definedName>
    <definedName name="NominalCodes2">#REF!</definedName>
    <definedName name="NOMINALCODES3" localSheetId="12">#REF!</definedName>
    <definedName name="NOMINALCODES3">#REF!</definedName>
    <definedName name="NON_DISP_UNITS">#REF!</definedName>
    <definedName name="Non_Dov_Cap" localSheetId="12">#REF!</definedName>
    <definedName name="Non_Dov_Cap">#REF!</definedName>
    <definedName name="NOR_NET">106</definedName>
    <definedName name="normal_tax">0.3</definedName>
    <definedName name="Normalized_Income_Statement">"IS_Annual"</definedName>
    <definedName name="NormalView">"Option Button 9"</definedName>
    <definedName name="NORME10" localSheetId="12">#REF!</definedName>
    <definedName name="NORME10">#REF!</definedName>
    <definedName name="NORME5" localSheetId="12">#REF!</definedName>
    <definedName name="NORME5">#REF!</definedName>
    <definedName name="NORME6" localSheetId="12">#REF!</definedName>
    <definedName name="NORME6">#REF!</definedName>
    <definedName name="NORME7" localSheetId="12">#REF!</definedName>
    <definedName name="NORME7">#REF!</definedName>
    <definedName name="NORME8" localSheetId="12">#REF!</definedName>
    <definedName name="NORME8">#REF!</definedName>
    <definedName name="NORME9" localSheetId="12">#REF!</definedName>
    <definedName name="NORME9">#REF!</definedName>
    <definedName name="NorthList">#REF!</definedName>
    <definedName name="NoSAF">"2-Closed-No SAF"</definedName>
    <definedName name="Not?">"not "</definedName>
    <definedName name="NOV">8</definedName>
    <definedName name="Nov_15" localSheetId="12">#REF!</definedName>
    <definedName name="Nov_15">#REF!</definedName>
    <definedName name="NovAct" localSheetId="12">#REF!</definedName>
    <definedName name="NovAct">#REF!</definedName>
    <definedName name="NovFTE" localSheetId="12">#REF!</definedName>
    <definedName name="NovFTE">#REF!</definedName>
    <definedName name="NOVPT">0.06</definedName>
    <definedName name="NS_BANKS" localSheetId="12">#REF!</definedName>
    <definedName name="NS_BANKS">#REF!</definedName>
    <definedName name="Num_Carte" localSheetId="12">#REF!</definedName>
    <definedName name="Num_Carte">#REF!</definedName>
    <definedName name="Number_of_Payments">MATCH(0.01,End_Bal,-1)+1</definedName>
    <definedName name="NvsASD">"V2000-12-31"</definedName>
    <definedName name="NvsAutoDrillOk">"VN"</definedName>
    <definedName name="NvsDateToNumber">"Y"</definedName>
    <definedName name="NvsElapsedTime">0.000516666666953824</definedName>
    <definedName name="NvsEndTime">37585.5170123843</definedName>
    <definedName name="NvsInstanceHook">"CloseNplosion"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"V1997-07-09"</definedName>
    <definedName name="NvsPanelSetid">"V01"</definedName>
    <definedName name="NvsReqBU">"V01"</definedName>
    <definedName name="NvsReqBUOnly">"VN"</definedName>
    <definedName name="NvsSheetType">"M"</definedName>
    <definedName name="NvsTransLed">"VN"</definedName>
    <definedName name="NvsTree.ACCOUNTDETAIL">"YYYNN"</definedName>
    <definedName name="NvsTree.ALLBU">"YYYNN"</definedName>
    <definedName name="NvsTree.ALLBU1">"YYYNN"</definedName>
    <definedName name="NvsTree.BRDCST_PRODUCT">"YYYNN"</definedName>
    <definedName name="NvsTree.BROADCAST_ACCOUNT">"YYYNN"</definedName>
    <definedName name="NvsTree.CABLE_CAPITAL">"YYYNN"</definedName>
    <definedName name="NvsTree.CABLE_PROJECTS">"YYYNN"</definedName>
    <definedName name="NvsTree.CABLE_PROJECTS96">"YYYNN"</definedName>
    <definedName name="NvsTree.CATEGORY">"YYYNN"</definedName>
    <definedName name="NvsTree.CATEGORYDETAIL">"YYYNN"</definedName>
    <definedName name="NvsTree.CONSOLIDATED_UNITS">"YYYNN"</definedName>
    <definedName name="NvsTree.CONSOLIDATION_TREE">"YYYNN"</definedName>
    <definedName name="NvsTree.COUNTRY_COA">"YYYNN"</definedName>
    <definedName name="NvsTree.COUNTRY_UM_LICENSE">"YYYNN"</definedName>
    <definedName name="NvsTree.COUNTRYDETAIL">"YYYNN"</definedName>
    <definedName name="NvsTree.DENVER_DEPT_TREE">"YYYNN"</definedName>
    <definedName name="NvsTree.DEPARTMENT">"YYYNN"</definedName>
    <definedName name="NvsTree.DEPARTMENT_TV">"YYYNN"</definedName>
    <definedName name="NvsTree.DEPARTMENTDETAIL">"YYYNN"</definedName>
    <definedName name="NvsTree.DEPTID_BRDCST">"YYYNN"</definedName>
    <definedName name="NvsTree.DEPTID_ENT">"YYYNN"</definedName>
    <definedName name="NvsTree.DIVISION_BU_TREE">"YYYNN"</definedName>
    <definedName name="NvsTree.ENT_ACCOUNT">"YYYNN"</definedName>
    <definedName name="NvsTree.ENT_SUM_ACCOUNT">"YYYNN"</definedName>
    <definedName name="NvsTree.GAAP_ACCOUNT_TREE">"YYYNN"</definedName>
    <definedName name="NvsTree.HGTV_DEPARTMENTS">"YYYNN"</definedName>
    <definedName name="NvsTree.INLAND_DEPT_TREE">"YYYNN"</definedName>
    <definedName name="NvsTree.KNOX_DEPT_TREE">"YYYNN"</definedName>
    <definedName name="NvsTree.LEGAL_ENTITY_TREE">"YYYNN"</definedName>
    <definedName name="NvsTree.MEMPHIS_DEPT_TREE">"YYYNN"</definedName>
    <definedName name="NvsTree.NEWBUDCATEGORY">"YYYNN"</definedName>
    <definedName name="NvsTree.NEWSP_ACCOUNT_TREE">"YYYNN"</definedName>
    <definedName name="NvsTree.NEWSPAPER_DEPT">"YYYNN"</definedName>
    <definedName name="NvsTree.NEWSPAPER_DEPT_RPT">"YYYNN"</definedName>
    <definedName name="NvsTree.NEWSPAPER_REPORTS">"YYYNN"</definedName>
    <definedName name="NvsTree.NEWSPPR_STATS_CATG">"YYYNN"</definedName>
    <definedName name="NvsTree.NEWSPPR_STATS_PROD">"YYYNN"</definedName>
    <definedName name="NvsTree.OLD_SUMMARY_ACCNT">"YYYNN"</definedName>
    <definedName name="NvsTree.PRODUCT">"YYYNN"</definedName>
    <definedName name="NvsTree.PRODUCTDETAIL">"YYYNN"</definedName>
    <definedName name="NvsTree.PROFIT_CENTER">"YYYNN"</definedName>
    <definedName name="NvsTree.PROFITCENTERDETAIL">"YYYNN"</definedName>
    <definedName name="NvsTree.PROJECTDETAIL">"YYYNN"</definedName>
    <definedName name="NvsTree.REPORTING_UNITS">"YYYNN"</definedName>
    <definedName name="NvsTree.SHP_ACCOUNT">"YYYNN"</definedName>
    <definedName name="NvsTree.SHP_SUM_ACCOUNT">"YYYNN"</definedName>
    <definedName name="NvsTree.STEFFEN_COA">"YYYNN"</definedName>
    <definedName name="NvsTree.SUMMARY_ACCOUNT">"YYYNN"</definedName>
    <definedName name="NvsTree.SUMMARY_BROADACCT1">"YYYNN"</definedName>
    <definedName name="NvsTree.SUMMARY_BROADCAST">"YYYNN"</definedName>
    <definedName name="NvsTree.UM_ACCOUNT">"YYYNN"</definedName>
    <definedName name="NvsTree.UM_CATEGORY">"YYYNN"</definedName>
    <definedName name="NvsTree.UM_COUNTRY">"YYYNN"</definedName>
    <definedName name="NvsTree.UM_DEPT">"YYYNN"</definedName>
    <definedName name="NvsTree.UM_PRODUCT">"YYYNN"</definedName>
    <definedName name="NvsTree.UM_PRODUCT_LICENSE">"YYYNN"</definedName>
    <definedName name="NvsTree.UM_PROFIT_CENTER">"YYYNN"</definedName>
    <definedName name="NvsTree.ZKOORS_TEMP">"YYYNN"</definedName>
    <definedName name="NvsTree.ZMARK">"YYYNN"</definedName>
    <definedName name="NvsTreeASD">"V2000-12-31"</definedName>
    <definedName name="NvsValTbl.ACCOUNT">"GL_ACCOUNT_TBL"</definedName>
    <definedName name="NvsValTbl.AFFILIATE">"AFFILIATE_VW"</definedName>
    <definedName name="NvsValTbl.ANALYSIS_TYPE">"PC_ANTYPE_VW"</definedName>
    <definedName name="NvsValTbl.BASE_CURRENCY">"CURRENCY_CD_TBL"</definedName>
    <definedName name="NvsValTbl.BUSINESS_UNIT">"BUS_UNIT_TBL_GL"</definedName>
    <definedName name="NvsValTbl.CATEGORY">"CATEGORY_TBL"</definedName>
    <definedName name="NvsValTbl.CATEGORY_COA">"CATEGORY_SHTBL"</definedName>
    <definedName name="NvsValTbl.CLASS_FLD">"CLASS_CF_ALL_VW"</definedName>
    <definedName name="NvsValTbl.CURRENCY_CD">"CURRENCY_CD_TBL"</definedName>
    <definedName name="NvsValTbl.DEPTID">"DEPARTMENT_TBL"</definedName>
    <definedName name="NvsValTbl.LEDGER">"LED_DETL_VW"</definedName>
    <definedName name="NvsValTbl.PRODUCT">"PRODUCT_TBL"</definedName>
    <definedName name="NvsValTbl.PROFIT_CENTER">"PROFIT_CNTR_TBL"</definedName>
    <definedName name="NvsValTbl.PROGRAM_CD">"PROGRAM_TBL"</definedName>
    <definedName name="NvsValTbl.PROGRAM_CODE">"GL_ACCT_ALL_VW"</definedName>
    <definedName name="NvsValTbl.PROJECT_ID">"PROJECT_ID_VW"</definedName>
    <definedName name="NvsValTbl.PROJECT_TYPE">"PROJ_TYPE_TBL"</definedName>
    <definedName name="NvsValTbl.SCENARIO">"BD_SCENARIO_TBL"</definedName>
    <definedName name="NvsValTbl.STATISTICS_CODE">"STAT_ALL_VW"</definedName>
    <definedName name="NvsValTbl.SUB_ACCOUNT">"SUB_ACCOUNT_TBL"</definedName>
    <definedName name="NvsValTbl.U_CHRG_DEPTID">"U_CHRG_DEPT_VW"</definedName>
    <definedName name="NvsValTbl.U_CUST_TYPE">"U_CUST_TYPE_TBL"</definedName>
    <definedName name="NvsValTbl.U_GL_RESOURCE">"U_GLRESOURCE_VW"</definedName>
    <definedName name="NW">#REF!</definedName>
    <definedName name="NYCancelcommit" localSheetId="12">#REF!</definedName>
    <definedName name="NYCancelcommit">#REF!</definedName>
    <definedName name="NYCancelMTD" localSheetId="12">#REF!</definedName>
    <definedName name="NYCancelMTD">#REF!</definedName>
    <definedName name="NYCancelUpside" localSheetId="12">#REF!</definedName>
    <definedName name="NYCancelUpside">#REF!</definedName>
    <definedName name="NYNBCommit" localSheetId="12">#REF!</definedName>
    <definedName name="NYNBCommit">#REF!</definedName>
    <definedName name="NYNBMTD" localSheetId="12">#REF!</definedName>
    <definedName name="NYNBMTD">#REF!</definedName>
    <definedName name="NYNBUpside" localSheetId="12">#REF!</definedName>
    <definedName name="NYNBUpside">#REF!</definedName>
    <definedName name="NYRenewalCount" localSheetId="12">#REF!</definedName>
    <definedName name="NYRenewalCount">#REF!</definedName>
    <definedName name="NYUpsellcommit" localSheetId="12">#REF!</definedName>
    <definedName name="NYUpsellcommit">#REF!</definedName>
    <definedName name="NYUpsellMTD" localSheetId="12">#REF!</definedName>
    <definedName name="NYUpsellMTD">#REF!</definedName>
    <definedName name="NYUpsellUpside" localSheetId="12">#REF!</definedName>
    <definedName name="NYUpsellUpside">#REF!</definedName>
    <definedName name="NYVBEUcommit" localSheetId="12">#REF!</definedName>
    <definedName name="NYVBEUcommit">#REF!</definedName>
    <definedName name="NYVBEUMTD" localSheetId="12">#REF!</definedName>
    <definedName name="NYVBEUMTD">#REF!</definedName>
    <definedName name="NYVBEUUpside" localSheetId="12">#REF!</definedName>
    <definedName name="NYVBEUUpside">#REF!</definedName>
    <definedName name="o" localSheetId="1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ö" localSheetId="12" hidden="1">{"Druck HORE","HL 503.000",FALSE,"HORE Schema"}</definedName>
    <definedName name="ö" hidden="1">{"Druck HORE","HL 503.000",FALSE,"HORE Schema"}</definedName>
    <definedName name="O_Pr1">"'Option Warrent Calc'!$I$10"</definedName>
    <definedName name="Obrecht">"Proc."</definedName>
    <definedName name="Oca_90">"endex"</definedName>
    <definedName name="OCT">7</definedName>
    <definedName name="Oct_15" localSheetId="12">#REF!</definedName>
    <definedName name="Oct_15">#REF!</definedName>
    <definedName name="OctAct" localSheetId="12">#REF!</definedName>
    <definedName name="OctAct">#REF!</definedName>
    <definedName name="OctFTE" localSheetId="12">#REF!</definedName>
    <definedName name="OctFTE">#REF!</definedName>
    <definedName name="OCTPT">0.08</definedName>
    <definedName name="OF_A_32">9</definedName>
    <definedName name="OF_AN_01">8</definedName>
    <definedName name="Off">Toliara_Processing</definedName>
    <definedName name="OFFICE">20</definedName>
    <definedName name="OFFICES">50</definedName>
    <definedName name="OffsetRef" localSheetId="12">#REF!</definedName>
    <definedName name="OffsetRef">#REF!</definedName>
    <definedName name="OH_INFL_2018" localSheetId="12">#REF!</definedName>
    <definedName name="OH_INFL_2018">#REF!</definedName>
    <definedName name="OH_INFL_2019" localSheetId="12">#REF!</definedName>
    <definedName name="OH_INFL_2019">#REF!</definedName>
    <definedName name="OH_INFL_2020" localSheetId="12">#REF!</definedName>
    <definedName name="OH_INFL_2020">#REF!</definedName>
    <definedName name="oip" hidden="1">{"'Break down'!$A$4"}</definedName>
    <definedName name="ok" hidden="1">#REF!</definedName>
    <definedName name="okaj">#REF!</definedName>
    <definedName name="old" hidden="1">#REF!</definedName>
    <definedName name="olllllllllllllll">#REF!</definedName>
    <definedName name="one" hidden="1">#REF!</definedName>
    <definedName name="onetime">1</definedName>
    <definedName name="OngoingPayModels" localSheetId="12">#REF!</definedName>
    <definedName name="OngoingPayModels">#REF!</definedName>
    <definedName name="oo" localSheetId="12"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o" localSheetId="12"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oooo">#REF!</definedName>
    <definedName name="oooooooooooo" localSheetId="12"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oooooooooooooo">#REF!</definedName>
    <definedName name="ooooooooooooooooooooo">#REF!</definedName>
    <definedName name="oooooooooooooooooooooooooooo">#REF!</definedName>
    <definedName name="oooop" hidden="1">#REF!</definedName>
    <definedName name="OP2006RF1" localSheetId="12">#REF!</definedName>
    <definedName name="OP2006RF1">#REF!</definedName>
    <definedName name="OPAct2006" localSheetId="12">#REF!</definedName>
    <definedName name="OPAct2006">#REF!</definedName>
    <definedName name="OPALRate2000" localSheetId="12">#REF!</definedName>
    <definedName name="OPALRate2000">#REF!</definedName>
    <definedName name="OPBUD05" localSheetId="12">#REF!</definedName>
    <definedName name="OPBUD05">#REF!</definedName>
    <definedName name="OPCashFlow_QTD">#REF!</definedName>
    <definedName name="OPCashFlow_YTD">#REF!</definedName>
    <definedName name="OpenClosed" localSheetId="12">#REF!</definedName>
    <definedName name="OpenClosed">#REF!</definedName>
    <definedName name="Operations" hidden="1">#REF!</definedName>
    <definedName name="Operations2" hidden="1">#REF!</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SellingMarketing">0</definedName>
    <definedName name="OpExTotal">0</definedName>
    <definedName name="opiju" hidden="1">{"'Break down'!$A$4"}</definedName>
    <definedName name="opikj" hidden="1">{"'Break down'!$A$4"}</definedName>
    <definedName name="opin765" hidden="1">{"'Break down'!$A$4"}</definedName>
    <definedName name="opiu" hidden="1">{"'Break down'!$A$4"}</definedName>
    <definedName name="oplki" hidden="1">{"'Break down'!$A$4"}</definedName>
    <definedName name="Opprofit" localSheetId="12">#REF!</definedName>
    <definedName name="Opprofit">#REF!</definedName>
    <definedName name="Orange_Capex">#REF!</definedName>
    <definedName name="oth_income_below_EBIT_1985">#REF!</definedName>
    <definedName name="oth_income_below_EBIT_1986">#REF!</definedName>
    <definedName name="oth_income_below_EBIT_1987">#REF!</definedName>
    <definedName name="oth_income_below_EBIT_1988">#REF!</definedName>
    <definedName name="oth_income_below_EBIT_1989">#REF!</definedName>
    <definedName name="oth_income_below_EBIT_1990">#REF!</definedName>
    <definedName name="oth_income_below_EBIT_1991">#REF!</definedName>
    <definedName name="oth_income_below_EBIT_1992">#REF!</definedName>
    <definedName name="oth_income_below_EBIT_1993">#REF!</definedName>
    <definedName name="oth_income_below_EBIT_1994">#REF!</definedName>
    <definedName name="oth_income_below_EBIT_1995">#REF!</definedName>
    <definedName name="oth_income_below_EBIT_1996">#REF!</definedName>
    <definedName name="oth_income_below_EBIT_1997">#REF!</definedName>
    <definedName name="oth_income_below_EBIT_1998">#REF!</definedName>
    <definedName name="oth_income_below_EBIT_1999">#REF!</definedName>
    <definedName name="oth_income_below_EBIT_2000">#REF!</definedName>
    <definedName name="oth_income_below_EBIT_2001">#REF!</definedName>
    <definedName name="oth_income_below_EBIT_2002">#REF!</definedName>
    <definedName name="oth_income_below_EBIT_2003">#REF!</definedName>
    <definedName name="oth_income_below_EBIT_2004">#REF!</definedName>
    <definedName name="oth_income_below_EBIT_2005">#REF!</definedName>
    <definedName name="oth_income_below_EBIT_2006">#REF!</definedName>
    <definedName name="oth_income_below_EBIT_2007">#REF!</definedName>
    <definedName name="oth_income_below_EBIT_2008">#REF!</definedName>
    <definedName name="oth_income_below_EBIT_2009">#REF!</definedName>
    <definedName name="oth_income_below_EBIT_2010">#REF!</definedName>
    <definedName name="oth_income_below_EBIT_comm">#REF!</definedName>
    <definedName name="OtherExEquityIncome">0</definedName>
    <definedName name="OtherExGainOnSale">0</definedName>
    <definedName name="OtherExInterestIncome">0</definedName>
    <definedName name="OtherExMinorityInterest">0</definedName>
    <definedName name="OtherExTotal">0</definedName>
    <definedName name="Other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Other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over_15_years">0.1</definedName>
    <definedName name="Overallequity" localSheetId="12">#REF!</definedName>
    <definedName name="Overallequity">#REF!</definedName>
    <definedName name="override_stub">#REF!</definedName>
    <definedName name="oyi" hidden="1">{#N/A,#N/A,TRUE,"Historicals";#N/A,#N/A,TRUE,"Charts";#N/A,#N/A,TRUE,"Forecasts"}</definedName>
    <definedName name="Oz">2</definedName>
    <definedName name="oztrf">#REF!</definedName>
    <definedName name="p" localSheetId="12" hidden="1">{#N/A,#N/A,TRUE,"Cover sheet";#N/A,#N/A,TRUE,"Summary";#N/A,#N/A,TRUE,"Key Assumptions";#N/A,#N/A,TRUE,"Profit &amp; Loss";#N/A,#N/A,TRUE,"Balance Sheet";#N/A,#N/A,TRUE,"Cashflow";#N/A,#N/A,TRUE,"IRR";#N/A,#N/A,TRUE,"Ratios";#N/A,#N/A,TRUE,"Debt analysis"}</definedName>
    <definedName name="p" hidden="1">{#N/A,#N/A,TRUE,"Cover sheet";#N/A,#N/A,TRUE,"Summary";#N/A,#N/A,TRUE,"Key Assumptions";#N/A,#N/A,TRUE,"Profit &amp; Loss";#N/A,#N/A,TRUE,"Balance Sheet";#N/A,#N/A,TRUE,"Cashflow";#N/A,#N/A,TRUE,"IRR";#N/A,#N/A,TRUE,"Ratios";#N/A,#N/A,TRUE,"Debt analysis"}</definedName>
    <definedName name="page\x2dtotal">#REF!</definedName>
    <definedName name="page\x2dtotal\x2dmaster0">#REF!</definedName>
    <definedName name="pages">_pg1,_pg2</definedName>
    <definedName name="PagosTermSCH">#REF!</definedName>
    <definedName name="PandL1516" localSheetId="12">#REF!</definedName>
    <definedName name="PandL1516">#REF!</definedName>
    <definedName name="PandL1617" localSheetId="12">#REF!</definedName>
    <definedName name="PandL1617">#REF!</definedName>
    <definedName name="Panel">#REF!</definedName>
    <definedName name="PAR">#REF!</definedName>
    <definedName name="Param_MOIS">#REF!</definedName>
    <definedName name="PARAMOUNT_HOME_ENTERTAINMENT">Revenue_Ret</definedName>
    <definedName name="part_data114" localSheetId="12">#REF!</definedName>
    <definedName name="part_data114">#REF!</definedName>
    <definedName name="paul_days_avail" localSheetId="12">#REF!</definedName>
    <definedName name="paul_days_avail">#REF!</definedName>
    <definedName name="paul_days_trained" localSheetId="12">#REF!</definedName>
    <definedName name="paul_days_trained">#REF!</definedName>
    <definedName name="paul_util" localSheetId="12">#REF!</definedName>
    <definedName name="paul_util">#REF!</definedName>
    <definedName name="PAWS_Basis">1</definedName>
    <definedName name="PAWS_EndDate">37257</definedName>
    <definedName name="PAWS_GraphMode">TRUE</definedName>
    <definedName name="PAWS_LastNDays">10</definedName>
    <definedName name="PAWS_PasteRows">FALSE</definedName>
    <definedName name="PAWS_Periodicity">5</definedName>
    <definedName name="PAWS_PeriodSpec">1</definedName>
    <definedName name="PAWS_StartDate">32874</definedName>
    <definedName name="PAWS_UseDates">TRUE</definedName>
    <definedName name="PAWS_UseLastSelection">FALSE</definedName>
    <definedName name="PAWS_UseUnits">FALSE</definedName>
    <definedName name="PAWS_ZeroMode">TRUE</definedName>
    <definedName name="payback">SUM(payback_range)</definedName>
    <definedName name="payback_mkt">SUM(payback_range_mkt)</definedName>
    <definedName name="payback_rel">#N/A</definedName>
    <definedName name="PAYMENT" localSheetId="12" hidden="1">{"Cash Book",#N/A,FALSE,"Cash Book"}</definedName>
    <definedName name="PAYMENT" hidden="1">{"Cash Book",#N/A,FALSE,"Cash Book"}</definedName>
    <definedName name="Payment_Date">DATE(YEAR(Loan_Start),MONTH(Loan_Start)+Payment_Number,DAY(Loan_Start))</definedName>
    <definedName name="PaymentMethod" localSheetId="12">#REF!</definedName>
    <definedName name="PaymentMethod">#REF!</definedName>
    <definedName name="PaymentStatus" localSheetId="12">#REF!</definedName>
    <definedName name="PaymentStatus">#REF!</definedName>
    <definedName name="pbPrinterFormat">"Acrobat PDFWriter on LPT1:"</definedName>
    <definedName name="pbStartPageNumber">1</definedName>
    <definedName name="pbUpdatePageNumbering">TRUE</definedName>
    <definedName name="pcommontitle">"Edit Box 23"</definedName>
    <definedName name="Pdate">35902</definedName>
    <definedName name="PE_Multiple">12</definedName>
    <definedName name="PEF_1" localSheetId="12">#REF!</definedName>
    <definedName name="PEF_1">#REF!</definedName>
    <definedName name="PEF_2" localSheetId="12">#REF!</definedName>
    <definedName name="PEF_2">#REF!</definedName>
    <definedName name="PEF1Ord" localSheetId="12">#REF!</definedName>
    <definedName name="PEF1Ord">#REF!</definedName>
    <definedName name="PEF1Pref" localSheetId="12">#REF!</definedName>
    <definedName name="PEF1Pref">#REF!</definedName>
    <definedName name="PEF1share" localSheetId="12">#REF!</definedName>
    <definedName name="PEF1share">#REF!</definedName>
    <definedName name="PEF2Ord" localSheetId="12">#REF!</definedName>
    <definedName name="PEF2Ord">#REF!</definedName>
    <definedName name="PEF2Pref" localSheetId="12">#REF!</definedName>
    <definedName name="PEF2Pref">#REF!</definedName>
    <definedName name="PEF2Share" localSheetId="12">#REF!</definedName>
    <definedName name="PEF2Share">#REF!</definedName>
    <definedName name="PEN">#REF!</definedName>
    <definedName name="PensionTopUpSpecifiedExpenditure" localSheetId="12">#REF!</definedName>
    <definedName name="PensionTopUpSpecifiedExpenditure">#REF!</definedName>
    <definedName name="Per" localSheetId="12">#REF!</definedName>
    <definedName name="Per">#REF!</definedName>
    <definedName name="perAV">6</definedName>
    <definedName name="percent_multiplier">100</definedName>
    <definedName name="Percent_of_52_week_high_8_9_99">"PCT52wHigh"</definedName>
    <definedName name="Performance_Discount">0.2</definedName>
    <definedName name="Period">#REF!</definedName>
    <definedName name="Period_1" localSheetId="12">#REF!</definedName>
    <definedName name="Period_1">#REF!</definedName>
    <definedName name="Period_10" localSheetId="12">#REF!</definedName>
    <definedName name="Period_10">#REF!</definedName>
    <definedName name="Period_10Description" localSheetId="12">#REF!</definedName>
    <definedName name="Period_10Description">#REF!</definedName>
    <definedName name="Period_1Description" localSheetId="12">#REF!</definedName>
    <definedName name="Period_1Description">#REF!</definedName>
    <definedName name="Period_2" localSheetId="12">#REF!</definedName>
    <definedName name="Period_2">#REF!</definedName>
    <definedName name="Period_2Description" localSheetId="12">#REF!</definedName>
    <definedName name="Period_2Description">#REF!</definedName>
    <definedName name="Period_3" localSheetId="12">#REF!</definedName>
    <definedName name="Period_3">#REF!</definedName>
    <definedName name="Period_3Description" localSheetId="12">#REF!</definedName>
    <definedName name="Period_3Description">#REF!</definedName>
    <definedName name="Period_4" localSheetId="12">#REF!</definedName>
    <definedName name="Period_4">#REF!</definedName>
    <definedName name="Period_4Description" localSheetId="12">#REF!</definedName>
    <definedName name="Period_4Description">#REF!</definedName>
    <definedName name="Period_5" localSheetId="12">#REF!</definedName>
    <definedName name="Period_5">#REF!</definedName>
    <definedName name="Period_5Description" localSheetId="12">#REF!</definedName>
    <definedName name="Period_5Description">#REF!</definedName>
    <definedName name="Period_6" localSheetId="12">#REF!</definedName>
    <definedName name="Period_6">#REF!</definedName>
    <definedName name="Period_6Description" localSheetId="12">#REF!</definedName>
    <definedName name="Period_6Description">#REF!</definedName>
    <definedName name="Period_7" localSheetId="12">#REF!</definedName>
    <definedName name="Period_7">#REF!</definedName>
    <definedName name="Period_7Description" localSheetId="12">#REF!</definedName>
    <definedName name="Period_7Description">#REF!</definedName>
    <definedName name="Period_8" localSheetId="12">#REF!</definedName>
    <definedName name="Period_8">#REF!</definedName>
    <definedName name="Period_8Description" localSheetId="12">#REF!</definedName>
    <definedName name="Period_8Description">#REF!</definedName>
    <definedName name="Period_9" localSheetId="12">#REF!</definedName>
    <definedName name="Period_9">#REF!</definedName>
    <definedName name="Period_9Description" localSheetId="12">#REF!</definedName>
    <definedName name="Period_9Description">#REF!</definedName>
    <definedName name="Period2" localSheetId="12">#REF!</definedName>
    <definedName name="Period2">#REF!</definedName>
    <definedName name="PERIOD3" localSheetId="12">#REF!</definedName>
    <definedName name="PERIOD3">#REF!</definedName>
    <definedName name="PeriodEnd_1" localSheetId="12">#REF!</definedName>
    <definedName name="PeriodEnd_1">#REF!</definedName>
    <definedName name="PeriodEnd_10" localSheetId="12">#REF!</definedName>
    <definedName name="PeriodEnd_10">#REF!</definedName>
    <definedName name="PeriodEnd_10Description" localSheetId="12">#REF!</definedName>
    <definedName name="PeriodEnd_10Description">#REF!</definedName>
    <definedName name="PeriodEnd_1Description" localSheetId="12">#REF!</definedName>
    <definedName name="PeriodEnd_1Description">#REF!</definedName>
    <definedName name="PeriodEnd_2" localSheetId="12">#REF!</definedName>
    <definedName name="PeriodEnd_2">#REF!</definedName>
    <definedName name="PeriodEnd_2Description" localSheetId="12">#REF!</definedName>
    <definedName name="PeriodEnd_2Description">#REF!</definedName>
    <definedName name="PeriodEnd_3" localSheetId="12">#REF!</definedName>
    <definedName name="PeriodEnd_3">#REF!</definedName>
    <definedName name="PeriodEnd_3Description" localSheetId="12">#REF!</definedName>
    <definedName name="PeriodEnd_3Description">#REF!</definedName>
    <definedName name="PeriodEnd_4" localSheetId="12">#REF!</definedName>
    <definedName name="PeriodEnd_4">#REF!</definedName>
    <definedName name="PeriodEnd_4Description" localSheetId="12">#REF!</definedName>
    <definedName name="PeriodEnd_4Description">#REF!</definedName>
    <definedName name="PeriodEnd_5" localSheetId="12">#REF!</definedName>
    <definedName name="PeriodEnd_5">#REF!</definedName>
    <definedName name="PeriodEnd_5Description" localSheetId="12">#REF!</definedName>
    <definedName name="PeriodEnd_5Description">#REF!</definedName>
    <definedName name="PeriodEnd_6" localSheetId="12">#REF!</definedName>
    <definedName name="PeriodEnd_6">#REF!</definedName>
    <definedName name="PeriodEnd_6Description" localSheetId="12">#REF!</definedName>
    <definedName name="PeriodEnd_6Description">#REF!</definedName>
    <definedName name="PeriodEnd_7" localSheetId="12">#REF!</definedName>
    <definedName name="PeriodEnd_7">#REF!</definedName>
    <definedName name="PeriodEnd_7Description" localSheetId="12">#REF!</definedName>
    <definedName name="PeriodEnd_7Description">#REF!</definedName>
    <definedName name="PeriodEnd_8" localSheetId="12">#REF!</definedName>
    <definedName name="PeriodEnd_8">#REF!</definedName>
    <definedName name="PeriodEnd_8Description" localSheetId="12">#REF!</definedName>
    <definedName name="PeriodEnd_8Description">#REF!</definedName>
    <definedName name="PeriodEnd_9" localSheetId="12">#REF!</definedName>
    <definedName name="PeriodEnd_9">#REF!</definedName>
    <definedName name="PeriodEnd_9Description" localSheetId="12">#REF!</definedName>
    <definedName name="PeriodEnd_9Description">#REF!</definedName>
    <definedName name="Periodos" localSheetId="12">#REF!</definedName>
    <definedName name="Periodos">#REF!</definedName>
    <definedName name="PeriodToM">#REF!</definedName>
    <definedName name="PeriodTrail">" .............................................................................."</definedName>
    <definedName name="perm_temp_cas" localSheetId="12">#REF!</definedName>
    <definedName name="perm_temp_cas">#REF!</definedName>
    <definedName name="PERP" localSheetId="12">#REF!</definedName>
    <definedName name="PERP">#REF!</definedName>
    <definedName name="PEY08" localSheetId="12">#REF!</definedName>
    <definedName name="PEY08">#REF!</definedName>
    <definedName name="PEY09" localSheetId="12">#REF!</definedName>
    <definedName name="PEY09">#REF!</definedName>
    <definedName name="pfirstpage">"Edit Box 22"</definedName>
    <definedName name="pg1" localSheetId="12">#REF!</definedName>
    <definedName name="pg1">#REF!</definedName>
    <definedName name="pi" hidden="1">{"'Break down'!$A$4"}</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ipeline">"6-Pipeline"</definedName>
    <definedName name="PISCO">4.03%</definedName>
    <definedName name="Pivot_COS" localSheetId="12">#REF!</definedName>
    <definedName name="Pivot_COS">#REF!</definedName>
    <definedName name="Pivot_NONT" localSheetId="12">#REF!</definedName>
    <definedName name="Pivot_NONT">#REF!</definedName>
    <definedName name="Pivot_NonTrading" localSheetId="12">#REF!</definedName>
    <definedName name="Pivot_NonTrading">#REF!</definedName>
    <definedName name="Pivot_Ohs" localSheetId="12">#REF!</definedName>
    <definedName name="Pivot_Ohs">#REF!</definedName>
    <definedName name="Pivot_Rev" localSheetId="12">#REF!</definedName>
    <definedName name="Pivot_Rev">#REF!</definedName>
    <definedName name="Pivot_SM" localSheetId="12">#REF!</definedName>
    <definedName name="Pivot_SM">#REF!</definedName>
    <definedName name="pko" hidden="1">{"'Break down'!$A$4"}</definedName>
    <definedName name="pl" localSheetId="12" hidden="1">{#N/A,#N/A,TRUE,"Cover sheet";#N/A,#N/A,TRUE,"Summary";#N/A,#N/A,TRUE,"Key Assumptions";#N/A,#N/A,TRUE,"Profit &amp; Loss";#N/A,#N/A,TRUE,"Balance Sheet";#N/A,#N/A,TRUE,"Cashflow";#N/A,#N/A,TRUE,"IRR";#N/A,#N/A,TRUE,"Ratios";#N/A,#N/A,TRUE,"Debt analysis"}</definedName>
    <definedName name="pl" hidden="1">{#N/A,#N/A,TRUE,"Cover sheet";#N/A,#N/A,TRUE,"Summary";#N/A,#N/A,TRUE,"Key Assumptions";#N/A,#N/A,TRUE,"Profit &amp; Loss";#N/A,#N/A,TRUE,"Balance Sheet";#N/A,#N/A,TRUE,"Cashflow";#N/A,#N/A,TRUE,"IRR";#N/A,#N/A,TRUE,"Ratios";#N/A,#N/A,TRUE,"Debt analysis"}</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ni" hidden="1">{"'Break down'!$A$4"}</definedName>
    <definedName name="PO" hidden="1">{"'Break down'!$A$4"}</definedName>
    <definedName name="pOffset">0</definedName>
    <definedName name="poiiu">#REF!</definedName>
    <definedName name="pol" hidden="1">{"'Break down'!$A$4"}</definedName>
    <definedName name="polm" hidden="1">{"'Break down'!$A$4"}</definedName>
    <definedName name="Pooling">0</definedName>
    <definedName name="pooling_Premium">25%</definedName>
    <definedName name="Ports">10</definedName>
    <definedName name="POSI">11</definedName>
    <definedName name="POST">#REF!</definedName>
    <definedName name="PostingColumn1" localSheetId="12">#REF!</definedName>
    <definedName name="PostingColumn1">#REF!</definedName>
    <definedName name="PostStub" localSheetId="12">#REF!</definedName>
    <definedName name="PostStub">#REF!</definedName>
    <definedName name="pp">#REF!</definedName>
    <definedName name="PPAccum">0</definedName>
    <definedName name="PPAccum_2">0</definedName>
    <definedName name="PPAccum_20">0</definedName>
    <definedName name="PPEuro">0</definedName>
    <definedName name="ppo" hidden="1">{"'Break down'!$A$4"}</definedName>
    <definedName name="PPOnline">1</definedName>
    <definedName name="ppp">#REF!</definedName>
    <definedName name="pppp">#REF!</definedName>
    <definedName name="ppppp">#REF!</definedName>
    <definedName name="ppppppppppppp">#REF!</definedName>
    <definedName name="PPReaderData">0</definedName>
    <definedName name="PPThousand">0</definedName>
    <definedName name="PPUpdate">0</definedName>
    <definedName name="PPWorkState">0</definedName>
    <definedName name="Pr_tax">24%</definedName>
    <definedName name="praveen">MATCH(0.01,End_Bal,-1)+1</definedName>
    <definedName name="prdialog">"Dialog Frame 1"</definedName>
    <definedName name="PRE">#REF!</definedName>
    <definedName name="pref_check">IF(SUM(pref_cap)=0,FALSE,TRUE)</definedName>
    <definedName name="Prepaid_Proportion_1Q02">88.2697338371465</definedName>
    <definedName name="Prepaid_Proportion_1Q03">89</definedName>
    <definedName name="Prepaid_Proportion_2Q02">88.3554343784856</definedName>
    <definedName name="Prepaid_Proportion_2Q03">89</definedName>
    <definedName name="Prepaid_Proportion_3Q02">88.3476560909054</definedName>
    <definedName name="Prepaid_Proportion_3Q03">89</definedName>
    <definedName name="Prepaid_Proportion_4Q02">89</definedName>
    <definedName name="Pres" localSheetId="12"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tub" localSheetId="12">#REF!</definedName>
    <definedName name="PreStub">#REF!</definedName>
    <definedName name="PreviousButton">"Button 19"</definedName>
    <definedName name="PreviousPreviousYearEnd">#REF!</definedName>
    <definedName name="PreviousYear">#REF!</definedName>
    <definedName name="PreviousYearDate">#REF!</definedName>
    <definedName name="PreviousYearEnd">#REF!</definedName>
    <definedName name="price_date">36098</definedName>
    <definedName name="priceunit">0.01</definedName>
    <definedName name="PRIMTH">2</definedName>
    <definedName name="PRINCIPAL">1</definedName>
    <definedName name="PRINT">"C2"</definedName>
    <definedName name="_xlnm.Print_Area" localSheetId="3">'Annual BS'!$B$1:$O$103</definedName>
    <definedName name="_xlnm.Print_Area" localSheetId="6">'Annual Cash Conversion'!$B$1:$O$32</definedName>
    <definedName name="_xlnm.Print_Area" localSheetId="4">'Annual CF'!$B$1:$O$76</definedName>
    <definedName name="_xlnm.Print_Area" localSheetId="2">'Annual IS'!$B$1:$O$63</definedName>
    <definedName name="_xlnm.Print_Area" localSheetId="5">'Annual ROCE'!$B$1:$O$29</definedName>
    <definedName name="_xlnm.Print_Area" localSheetId="1">'Annual Summary'!$B$1:$T$171</definedName>
    <definedName name="_xlnm.Print_Area" localSheetId="13">Disclaimer!$B$2:$B$3</definedName>
    <definedName name="_xlnm.Print_Area" localSheetId="12">Glosary!$B$1:$E$61</definedName>
    <definedName name="_xlnm.Print_Area" localSheetId="9">'Quarterly BS'!$B$1:$Y$100</definedName>
    <definedName name="_xlnm.Print_Area" localSheetId="10">'Quarterly CF'!$B$1:$U$78</definedName>
    <definedName name="_xlnm.Print_Area" localSheetId="8">'Quarterly IS'!$B$1:$T$66</definedName>
    <definedName name="_xlnm.Print_Area" localSheetId="7">'Quarterly Summary'!$B$1:$AC$175</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2">OFFSET(Full_Print,0,0,[0]!Last_Row)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2">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2">#REF!</definedName>
    <definedName name="Print_Cover_Tabs">#REF!</definedName>
    <definedName name="Print_CSC_Report_2" localSheetId="6">{"CSC_1",#N/A,FALSE,"CSC Outputs";"CSC_2",#N/A,FALSE,"CSC Outputs"}</definedName>
    <definedName name="Print_CSC_Report_2" localSheetId="12">{"CSC_1",#N/A,FALSE,"CSC Outputs";"CSC_2",#N/A,FALSE,"CSC Outputs"}</definedName>
    <definedName name="Print_CSC_Report_2">{"CSC_1",#N/A,FALSE,"CSC Outputs";"CSC_2",#N/A,FALSE,"CSC Outputs"}</definedName>
    <definedName name="Print_CSC_Report_3" localSheetId="12" hidden="1">{"CSC_1",#N/A,FALSE,"CSC Outputs";"CSC_2",#N/A,FALSE,"CSC Outputs"}</definedName>
    <definedName name="Print_CSC_Report_3" hidden="1">{"CSC_1",#N/A,FALSE,"CSC Outputs";"CSC_2",#N/A,FALSE,"CSC Outputs"}</definedName>
    <definedName name="Print_Document" localSheetId="12">#REF!</definedName>
    <definedName name="Print_Document">#REF!</definedName>
    <definedName name="print_phasing" localSheetId="12">#REF!,#REF!</definedName>
    <definedName name="print_phasing">#REF!,#REF!</definedName>
    <definedName name="print_summary" localSheetId="12">#REF!,#REF!,#REF!,#REF!,#REF!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2">#REF!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nt2">page1,page2</definedName>
    <definedName name="PrintBuyer" localSheetId="12"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ority" localSheetId="12">#REF!</definedName>
    <definedName name="Priority">#REF!</definedName>
    <definedName name="PRIVOL">4</definedName>
    <definedName name="PRIWEEK">2</definedName>
    <definedName name="prixor">290</definedName>
    <definedName name="process_flow">"Picture 13"</definedName>
    <definedName name="Prodname" localSheetId="12">#REF!</definedName>
    <definedName name="Prodname">#REF!</definedName>
    <definedName name="Professional">"Instructions"</definedName>
    <definedName name="Profit">TAREK MAHMOUD</definedName>
    <definedName name="Profit___Loss">"_2005"</definedName>
    <definedName name="Profit___Loss_2005">"_2005"</definedName>
    <definedName name="Profits" localSheetId="12">#REF!</definedName>
    <definedName name="Profits">#REF!</definedName>
    <definedName name="progresousact">0.9324</definedName>
    <definedName name="progresousdiv">0.7709</definedName>
    <definedName name="progresousgar">1.3391</definedName>
    <definedName name="progresousmon">0.907</definedName>
    <definedName name="progresousobl">1.0155</definedName>
    <definedName name="Project">#REF!</definedName>
    <definedName name="Project_Name" localSheetId="12">#REF!</definedName>
    <definedName name="Project_Name">#REF!</definedName>
    <definedName name="Project3">"Project3!R10C3"</definedName>
    <definedName name="Projected" hidden="1">{"'Break down'!$A$4"}</definedName>
    <definedName name="PROJECTED_FIRST_QUARTER_AND_SECOND_QUARTER_2000_FIXED_ASSETS" localSheetId="12">#REF!</definedName>
    <definedName name="PROJECTED_FIRST_QUARTER_AND_SECOND_QUARTER_2000_FIXED_ASSETS">#REF!</definedName>
    <definedName name="PROJECTED_FULL_YEAR_1999_FIXED_ASSETS" localSheetId="12">#REF!</definedName>
    <definedName name="PROJECTED_FULL_YEAR_1999_FIXED_ASSETS">#REF!</definedName>
    <definedName name="PROJECTED_FULL_YEAR_2000_FIXED_ASSETS" localSheetId="12">#REF!</definedName>
    <definedName name="PROJECTED_FULL_YEAR_2000_FIXED_ASSETS">#REF!</definedName>
    <definedName name="PROJECTED_Q3_AND_Q4_1999____Q1_AND_Q2_2000_FIXED_ASSETS" localSheetId="12">#REF!</definedName>
    <definedName name="PROJECTED_Q3_AND_Q4_1999____Q1_AND_Q2_2000_FIXED_ASSETS">#REF!</definedName>
    <definedName name="PROJECTED_THIRD_AND_FOURTH_QUARTER_1999_FIXED_ASSETS" localSheetId="12">#REF!</definedName>
    <definedName name="PROJECTED_THIRD_AND_FOURTH_QUARTER_1999_FIXED_ASSETS">#REF!</definedName>
    <definedName name="PROJECTED_THIRD_AND_FOURTH_QUARTER_2000_FIXED_ASSETS" localSheetId="12">#REF!</definedName>
    <definedName name="PROJECTED_THIRD_AND_FOURTH_QUARTER_2000_FIXED_ASSETS">#REF!</definedName>
    <definedName name="ProjectName" localSheetId="12">{"BU Name or Client/Project Name"}</definedName>
    <definedName name="ProjectName">{"BU Name or Client/Project Name"}</definedName>
    <definedName name="ProjectThis">"Project1!R10C3"</definedName>
    <definedName name="PROJECTTYPE" localSheetId="12">#REF!</definedName>
    <definedName name="PROJECTTYPE">#REF!</definedName>
    <definedName name="prov" localSheetId="12" hidden="1">{"Ergebnisbericht_UBA",#N/A,FALSE,"MB"}</definedName>
    <definedName name="prov" hidden="1">{"Ergebnisbericht_UBA",#N/A,FALSE,"MB"}</definedName>
    <definedName name="Prova" localSheetId="12" hidden="1">{"Ergebnisbericht_UBA",#N/A,FALSE,"MB"}</definedName>
    <definedName name="Prova" hidden="1">{"Ergebnisbericht_UBA",#N/A,FALSE,"MB"}</definedName>
    <definedName name="PRUEBA" hidden="1">#REF!</definedName>
    <definedName name="PUB_FileID" hidden="1">"L10003649.xls"</definedName>
    <definedName name="PUB_UserID" hidden="1">"MAYERX"</definedName>
    <definedName name="PubExceptionalSpecificiedExpenditure" localSheetId="12">#REF!</definedName>
    <definedName name="PubExceptionalSpecificiedExpenditure">#REF!</definedName>
    <definedName name="Purchase">1</definedName>
    <definedName name="Purchase_Premium_A">25%</definedName>
    <definedName name="Purchase_Premium_B">0.25</definedName>
    <definedName name="PYEContingOblig">9.1</definedName>
    <definedName name="PYEDelinqBrok">"$5.2-$3.5"</definedName>
    <definedName name="PYEDelinqCentral">"$4.8-$2.8"</definedName>
    <definedName name="PYEDelinqDistFac">"$15.3-$8.6"</definedName>
    <definedName name="PYEDelinqDrugCo">"$21.5-$12.9"</definedName>
    <definedName name="PYEDelinqEast">"$6.5-$3.9"</definedName>
    <definedName name="PYEDelinqNA">"$5.1-$3.2"</definedName>
    <definedName name="PYEDelinqOther">"$1.1-$0.8"</definedName>
    <definedName name="PYEDelinqPercentBrok">"2.33%-1.58%"</definedName>
    <definedName name="PYEDelinqPercentCentral">"2.50%-1.47%"</definedName>
    <definedName name="PYEDelinqPercentDistFac">"3.21%-1.80%"</definedName>
    <definedName name="PYEDelinqPercentDrugCo">"3.03%-1.82%"</definedName>
    <definedName name="PYEDelinqPercentEast">"3.92%-2.30%"</definedName>
    <definedName name="PYEDelinqPercentNA">"3.62%-2.30%"</definedName>
    <definedName name="PYEDelinqPercentWest">"3.37%-1.64%"</definedName>
    <definedName name="PYEDelinqWest">"$4.0-$1.9"</definedName>
    <definedName name="PYEDSOCentral">9.8</definedName>
    <definedName name="PYEDSODistribFac">12.1</definedName>
    <definedName name="PYEDSODrugCo">13.6</definedName>
    <definedName name="PYEDSOEast">17.1</definedName>
    <definedName name="PYEDSOWest">11.9</definedName>
    <definedName name="PYELegal">0.6</definedName>
    <definedName name="PYENote30">0.6</definedName>
    <definedName name="PYENote30Percent">0.184</definedName>
    <definedName name="PYENote60">0.6</definedName>
    <definedName name="PYENote60Percent">0.174</definedName>
    <definedName name="PYENoteLT">1</definedName>
    <definedName name="PYENoteResBrok">0</definedName>
    <definedName name="PYENoteResCentral">2</definedName>
    <definedName name="PYENoteResEast">0.9</definedName>
    <definedName name="PYENoteResNA">0</definedName>
    <definedName name="PYENoteResOther">0</definedName>
    <definedName name="PYENoteResWest">1.4</definedName>
    <definedName name="PYENoteST">2.3</definedName>
    <definedName name="PYENoteTot">3.4</definedName>
    <definedName name="PYEPerc60Delinq">1.03</definedName>
    <definedName name="PYEPercentResto60ARandNR">1.304</definedName>
    <definedName name="PYEResBrok">2.2</definedName>
    <definedName name="PYEResCentral">3.6</definedName>
    <definedName name="PYEResEast">2.6</definedName>
    <definedName name="PYEResNA">2.9</definedName>
    <definedName name="PYEResOther">0.1</definedName>
    <definedName name="PYEResToGrossAR">0.019</definedName>
    <definedName name="PYERestoGrossNRandConting">0.347</definedName>
    <definedName name="PYERestoNR60Delinq">7.389</definedName>
    <definedName name="PYEResTotAR">13.3</definedName>
    <definedName name="PYERestoTotARandNRCont">0.0024</definedName>
    <definedName name="PYEResWest">1.8</definedName>
    <definedName name="PYEtotNoteandContingRes">4.3</definedName>
    <definedName name="PYETradeRecBrok">221.6</definedName>
    <definedName name="PYETradeRecCentral">187.3</definedName>
    <definedName name="PYETradeRecDistribFac">467.8</definedName>
    <definedName name="PYETradeRecDrugCo">698.7</definedName>
    <definedName name="PYETradeRecEast">164.3</definedName>
    <definedName name="PYETradeRecNA">140.5</definedName>
    <definedName name="PYETradeRecOther">9.3</definedName>
    <definedName name="PYETradeRecSubTotal">477.1</definedName>
    <definedName name="PYETradeRecWest">116.1</definedName>
    <definedName name="PYEYTDNRandCustFinWO">0.7</definedName>
    <definedName name="PYEYTDWO">7.6</definedName>
    <definedName name="PYME">#REF!</definedName>
    <definedName name="PYR">"JANUARY 3, 1998"</definedName>
    <definedName name="q">#REF!</definedName>
    <definedName name="q1comm">0.086</definedName>
    <definedName name="Q1F_Period" localSheetId="12">#REF!</definedName>
    <definedName name="Q1F_Period">#REF!</definedName>
    <definedName name="Q1F_YTD" localSheetId="12">#REF!</definedName>
    <definedName name="Q1F_YTD">#REF!</definedName>
    <definedName name="Q2_">0.07</definedName>
    <definedName name="q2_99" localSheetId="12">#REF!</definedName>
    <definedName name="q2_99">#REF!</definedName>
    <definedName name="q2comm">0.086</definedName>
    <definedName name="Q3_">0.07</definedName>
    <definedName name="Q3comm">0.093</definedName>
    <definedName name="Q4_">0.07</definedName>
    <definedName name="Q4comm">0.093</definedName>
    <definedName name="qq" localSheetId="12" hidden="1">{#N/A,#N/A,TRUE,"Cover sheet";#N/A,#N/A,TRUE,"Summary";#N/A,#N/A,TRUE,"Key Assumptions";#N/A,#N/A,TRUE,"Profit &amp; Loss";#N/A,#N/A,TRUE,"Balance Sheet";#N/A,#N/A,TRUE,"Cashflow";#N/A,#N/A,TRUE,"IRR";#N/A,#N/A,TRUE,"Ratios";#N/A,#N/A,TRUE,"Debt analysis"}</definedName>
    <definedName name="qq" hidden="1">{#N/A,#N/A,TRUE,"Cover sheet";#N/A,#N/A,TRUE,"Summary";#N/A,#N/A,TRUE,"Key Assumptions";#N/A,#N/A,TRUE,"Profit &amp; Loss";#N/A,#N/A,TRUE,"Balance Sheet";#N/A,#N/A,TRUE,"Cashflow";#N/A,#N/A,TRUE,"IRR";#N/A,#N/A,TRUE,"Ratios";#N/A,#N/A,TRUE,"Debt analysis"}</definedName>
    <definedName name="qqqqqqq">#REF!</definedName>
    <definedName name="qqqqqqqqqq" hidden="1">#REF!</definedName>
    <definedName name="qqqqqqqqqqqqqqqqqqq" hidden="1">#REF!</definedName>
    <definedName name="qqqqqqqqqqqqqqqqqqqqqqqqqq">#REF!</definedName>
    <definedName name="qrewqfewq" hidden="1">{#N/A,#N/A,TRUE,"Historicals";#N/A,#N/A,TRUE,"Charts";#N/A,#N/A,TRUE,"Forecasts"}</definedName>
    <definedName name="QryRowStrCount">2</definedName>
    <definedName name="QTR_MAN_BUD" localSheetId="12">#REF!</definedName>
    <definedName name="QTR_MAN_BUD">#REF!</definedName>
    <definedName name="Quarter_Number" localSheetId="12">#REF!</definedName>
    <definedName name="Quarter_Number">#REF!</definedName>
    <definedName name="QuarterlyPIKPandLCharge" localSheetId="12">#REF!</definedName>
    <definedName name="QuarterlyPIKPandLCharge">#REF!</definedName>
    <definedName name="QuarterNames" localSheetId="12">#REF!</definedName>
    <definedName name="QuarterNames">#REF!</definedName>
    <definedName name="quarters">#REF!</definedName>
    <definedName name="Quelle">Datenbankgerundet</definedName>
    <definedName name="question1" localSheetId="12" hidden="1">{#N/A,#N/A,FALSE,"Aging Summary";#N/A,#N/A,FALSE,"Ratio Analysis";#N/A,#N/A,FALSE,"Test 120 Day Accts";#N/A,#N/A,FALSE,"Tickmarks"}</definedName>
    <definedName name="question1" hidden="1">{#N/A,#N/A,FALSE,"Aging Summary";#N/A,#N/A,FALSE,"Ratio Analysis";#N/A,#N/A,FALSE,"Test 120 Day Accts";#N/A,#N/A,FALSE,"Tickmarks"}</definedName>
    <definedName name="question2" localSheetId="1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question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question3" localSheetId="12" hidden="1">{"Balance Sheet",#N/A,FALSE,"Balance Sheet";"Balance Sheet - By Quarter",#N/A,FALSE,"Balance Sheet"}</definedName>
    <definedName name="question3" hidden="1">{"Balance Sheet",#N/A,FALSE,"Balance Sheet";"Balance Sheet - By Quarter",#N/A,FALSE,"Balance Sheet"}</definedName>
    <definedName name="question4" localSheetId="12" hidden="1">{"Cash Flow",#N/A,FALSE,"Cash flow";"Cash Flow - By Quarter",#N/A,FALSE,"Cash flow"}</definedName>
    <definedName name="question4" hidden="1">{"Cash Flow",#N/A,FALSE,"Cash flow";"Cash Flow - By Quarter",#N/A,FALSE,"Cash flow"}</definedName>
    <definedName name="question5" localSheetId="12"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question5"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question6" localSheetId="12" hidden="1">{"P&amp;L",#N/A,FALSE,"P&amp;L";"P&amp;L - By Quarter",#N/A,FALSE,"P&amp;L"}</definedName>
    <definedName name="question6" hidden="1">{"P&amp;L",#N/A,FALSE,"P&amp;L";"P&amp;L - By Quarter",#N/A,FALSE,"P&amp;L"}</definedName>
    <definedName name="qw">#REF!</definedName>
    <definedName name="qwe"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we"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wer">#REF!</definedName>
    <definedName name="qwq">#REF!</definedName>
    <definedName name="qws" hidden="1">#REF!</definedName>
    <definedName name="R_Erg">"Diagramm 2"</definedName>
    <definedName name="R_ROCE">"Diagramm 3"</definedName>
    <definedName name="R_Ums">"Diagramm 1"</definedName>
    <definedName name="RAISE_96">0.055</definedName>
    <definedName name="Range_SynSens">"'PFE Syn Sens'!$F$12:$BI$45"</definedName>
    <definedName name="range1" localSheetId="12">#REF!</definedName>
    <definedName name="range1">#REF!</definedName>
    <definedName name="RangeChange" hidden="1">#N/A</definedName>
    <definedName name="rate">2%</definedName>
    <definedName name="rates1">0.02</definedName>
    <definedName name="rating_columncheck">#REF!</definedName>
    <definedName name="rating_rowcheck">#REF!</definedName>
    <definedName name="rating_weight_yield">#REF!</definedName>
    <definedName name="RC_6400__TOTAL_OUTDOOR_SYSTEMS____ACCOUNT_30080__NET_SALES">"netsales99OSI"</definedName>
    <definedName name="RD"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R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RDVers">"2.20B"</definedName>
    <definedName name="re">#REF!</definedName>
    <definedName name="recap_dividend">"Picture 69"</definedName>
    <definedName name="recap_repurchase">"Picture 64"</definedName>
    <definedName name="Recom" hidden="1">{"'Break down'!$A$4"}</definedName>
    <definedName name="RedefinePrintTableRange" hidden="1">#REF!</definedName>
    <definedName name="redo" localSheetId="12" hidden="1">{#N/A,#N/A,FALSE,"ACQ_GRAPHS";#N/A,#N/A,FALSE,"T_1 GRAPHS";#N/A,#N/A,FALSE,"T_2 GRAPHS";#N/A,#N/A,FALSE,"COMB_GRAPHS"}</definedName>
    <definedName name="redo" hidden="1">{#N/A,#N/A,FALSE,"ACQ_GRAPHS";#N/A,#N/A,FALSE,"T_1 GRAPHS";#N/A,#N/A,FALSE,"T_2 GRAPHS";#N/A,#N/A,FALSE,"COMB_GRAPHS"}</definedName>
    <definedName name="redo_recap" localSheetId="12" hidden="1">{#N/A,#N/A,FALSE,"ACQ_GRAPHS";#N/A,#N/A,FALSE,"T_1 GRAPHS";#N/A,#N/A,FALSE,"T_2 GRAPHS";#N/A,#N/A,FALSE,"COMB_GRAPHS"}</definedName>
    <definedName name="redo_recap" hidden="1">{#N/A,#N/A,FALSE,"ACQ_GRAPHS";#N/A,#N/A,FALSE,"T_1 GRAPHS";#N/A,#N/A,FALSE,"T_2 GRAPHS";#N/A,#N/A,FALSE,"COMB_GRAPHS"}</definedName>
    <definedName name="redo4" hidden="1">{#N/A,#N/A,FALSE,"ACQ_GRAPHS";#N/A,#N/A,FALSE,"T_1 GRAPHS";#N/A,#N/A,FALSE,"T_2 GRAPHS";#N/A,#N/A,FALSE,"COMB_GRAPHS"}</definedName>
    <definedName name="redux">1</definedName>
    <definedName name="reeeeeeeeeeeeeee">#REF!</definedName>
    <definedName name="ref" hidden="1">{"'Break down'!$A$4"}</definedName>
    <definedName name="Refinancing_date" localSheetId="12">#REF!</definedName>
    <definedName name="Refinancing_date">#REF!</definedName>
    <definedName name="reg">#REF!</definedName>
    <definedName name="rege" hidden="1">{#N/A,#N/A,TRUE,"Historicals";#N/A,#N/A,TRUE,"Charts";#N/A,#N/A,TRUE,"Forecasts"}</definedName>
    <definedName name="Region_List_Box">"List Box 4"</definedName>
    <definedName name="RegionList">#REF!</definedName>
    <definedName name="RegionsList">OFFSET(Regions,0,0,COUNTA(Regions),1)</definedName>
    <definedName name="REGISTEREDNAME1" localSheetId="12">#REF!</definedName>
    <definedName name="REGISTEREDNAME1">#REF!</definedName>
    <definedName name="REGISTEREDNAME2" localSheetId="12">#REF!</definedName>
    <definedName name="REGISTEREDNAME2">#REF!</definedName>
    <definedName name="REIGESTEREDNAME3" localSheetId="12">#REF!</definedName>
    <definedName name="REIGESTEREDNAME3">#REF!</definedName>
    <definedName name="Rem_Bus_ROIC">OFFSET([0]!XRange,11,0)</definedName>
    <definedName name="REN" hidden="1">{"'Break down'!$A$4"}</definedName>
    <definedName name="rename_of_wrn.CSC" localSheetId="12" hidden="1">{"page1",#N/A,TRUE,"CSC";"page2",#N/A,TRUE,"CSC"}</definedName>
    <definedName name="rename_of_wrn.CSC" hidden="1">{"page1",#N/A,TRUE,"CSC";"page2",#N/A,TRUE,"CSC"}</definedName>
    <definedName name="rent">1</definedName>
    <definedName name="REP" hidden="1">#REF!</definedName>
    <definedName name="RepairedName0041" hidden="1">"iQShowAnnual"</definedName>
    <definedName name="Report.Type">2</definedName>
    <definedName name="Report_date" localSheetId="12">#REF!</definedName>
    <definedName name="Report_date">#REF!</definedName>
    <definedName name="Reportes" localSheetId="12">#REF!</definedName>
    <definedName name="Reportes">#REF!</definedName>
    <definedName name="Reportingdate" localSheetId="12">#REF!</definedName>
    <definedName name="Reportingdate">#REF!</definedName>
    <definedName name="ReportSector" localSheetId="12">#REF!</definedName>
    <definedName name="ReportSector">#REF!</definedName>
    <definedName name="ReportType">"SUBSCRIBER:SERVICE_USAGE"</definedName>
    <definedName name="Responsibilities" localSheetId="12">#REF!</definedName>
    <definedName name="Responsibilities">#REF!</definedName>
    <definedName name="RestrCash">#REF!</definedName>
    <definedName name="retew">#REF!</definedName>
    <definedName name="retgrer">#REF!</definedName>
    <definedName name="retret">#REF!</definedName>
    <definedName name="retweertret">#REF!</definedName>
    <definedName name="rev" localSheetId="12" hidden="1">{"SchL1",#N/A,FALSE,"Schedules";"SchL2",#N/A,FALSE,"Schedules"}</definedName>
    <definedName name="rev" hidden="1">{"SchL1",#N/A,FALSE,"Schedules";"SchL2",#N/A,FALSE,"Schedules"}</definedName>
    <definedName name="revenue_growth_rate">#REF!</definedName>
    <definedName name="revenuerunrate" localSheetId="12">#REF!</definedName>
    <definedName name="revenuerunrate">#REF!</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viewDate">"08/01/2003"</definedName>
    <definedName name="rgargs" hidden="1">{#N/A,#N/A,TRUE,"Historicals";#N/A,#N/A,TRUE,"Charts";#N/A,#N/A,TRUE,"Forecasts"}</definedName>
    <definedName name="rgerge" hidden="1">#REF!</definedName>
    <definedName name="rgrg" hidden="1">#REF!</definedName>
    <definedName name="rgwgsdfg" hidden="1">{#N/A,#N/A,TRUE,"Historicals";#N/A,#N/A,TRUE,"Charts";#N/A,#N/A,TRUE,"Forecasts"}</definedName>
    <definedName name="rhon">OFFSET(LinkShtTL,0,1,1000,1)</definedName>
    <definedName name="rio">0.3375</definedName>
    <definedName name="risk.free.rate">0.065</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BeforeRecalcMacro" hidden="1">""</definedName>
    <definedName name="RiskBeforeSimMacro" hidden="1">""</definedName>
    <definedName name="RiskCollectDistributionSamples" hidden="1">2</definedName>
    <definedName name="RiskDet">TRUE</definedName>
    <definedName name="RiskExcelReportsGoInNewWorkbook">TRUE</definedName>
    <definedName name="RiskExcelReportsToGenerate">1024</definedName>
    <definedName name="RiskFixedSeed" hidden="1">1</definedName>
    <definedName name="RiskFreeRate">#REF!</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rmcAccount">"T20200"</definedName>
    <definedName name="rmcApplication">"NGRID"</definedName>
    <definedName name="rmcCategory">"FINACS"</definedName>
    <definedName name="rmcFrequency">"YTD"</definedName>
    <definedName name="rmcName">930</definedName>
    <definedName name="RMCOptions">"*100000000000000"</definedName>
    <definedName name="rmcPeriod">9403</definedName>
    <definedName name="rng_PRM_RR_ProdTool">rng_PRM_RR_Start:rng_PRM_RR_ProdEnd</definedName>
    <definedName name="rng_PRM_RRClear">rng_PRM_RR_Start:rng_PRM_RR_ProdEnd</definedName>
    <definedName name="rng_PRM_RRClear2">rng_PRM_RR_RRStart:rng_PRM_RR_End</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2">OFFSET(#REF!,0,0,1,COUNT(#REF!))</definedName>
    <definedName name="rngHCost" comment="Flexible cost range for KPI chart">OFFSET(#REF!,0,0,1,COUNT(#REF!))</definedName>
    <definedName name="rngHDate" comment="Flexible date range for KPI chart" localSheetId="12">OFFSET(#REF!,0,0,1,COUNT(#REF!))</definedName>
    <definedName name="rngHDate" comment="Flexible date range for KPI chart">OFFSET(#REF!,0,0,1,COUNT(#REF!))</definedName>
    <definedName name="rngInstruction1Header">"Instructions: MW RR Chart Data Inputs"</definedName>
    <definedName name="rngInstruction2Header">"Instructions: MW RR Chart Data Inputs"</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oictax">0.4</definedName>
    <definedName name="Romania___MobilRom">"Orange_RomaniaSubs"</definedName>
    <definedName name="rou" hidden="1">{"'Break down'!$A$4"}</definedName>
    <definedName name="round">1</definedName>
    <definedName name="row" hidden="1">#REF!</definedName>
    <definedName name="Royalty">0.15</definedName>
    <definedName name="RPI" localSheetId="12">#REF!</definedName>
    <definedName name="RPI">#REF!</definedName>
    <definedName name="rpppp" hidden="1">{"'Break down'!$A$4"}</definedName>
    <definedName name="rr" localSheetId="12" hidden="1">{#N/A,#N/A,TRUE,"Cover sheet";#N/A,#N/A,TRUE,"Summary";#N/A,#N/A,TRUE,"Key Assumptions";#N/A,#N/A,TRUE,"Profit &amp; Loss";#N/A,#N/A,TRUE,"Balance Sheet";#N/A,#N/A,TRUE,"Cashflow";#N/A,#N/A,TRUE,"IRR";#N/A,#N/A,TRUE,"Ratios";#N/A,#N/A,TRUE,"Debt analysis"}</definedName>
    <definedName name="rr" hidden="1">{#N/A,#N/A,TRUE,"Cover sheet";#N/A,#N/A,TRUE,"Summary";#N/A,#N/A,TRUE,"Key Assumptions";#N/A,#N/A,TRUE,"Profit &amp; Loss";#N/A,#N/A,TRUE,"Balance Sheet";#N/A,#N/A,TRUE,"Cashflow";#N/A,#N/A,TRUE,"IRR";#N/A,#N/A,TRUE,"Ratios";#N/A,#N/A,TRUE,"Debt analysis"}</definedName>
    <definedName name="rrfc">#REF!</definedName>
    <definedName name="rrrr">Scheduled_Payment+Extra_Payment</definedName>
    <definedName name="rrrrrr" localSheetId="12" hidden="1">{"cash plan",#N/A,FALSE,"fccashflow"}</definedName>
    <definedName name="rrrrrr" hidden="1">{"cash plan",#N/A,FALSE,"fccashflow"}</definedName>
    <definedName name="rrrrrrrrr">#REF!</definedName>
    <definedName name="rrrrrrrrrrrr">#REF!</definedName>
    <definedName name="rt" localSheetId="12"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rtgds" hidden="1">{#N/A,#N/A,TRUE,"Historicals";#N/A,#N/A,TRUE,"Charts";#N/A,#N/A,TRUE,"Forecasts"}</definedName>
    <definedName name="rtp" hidden="1">{"'Break down'!$A$4"}</definedName>
    <definedName name="rtpqwp" hidden="1">{"'Break down'!$A$4"}</definedName>
    <definedName name="rtwregfds" hidden="1">{#N/A,#N/A,TRUE,"Historicals";#N/A,#N/A,TRUE,"Charts";#N/A,#N/A,TRUE,"Forecasts"}</definedName>
    <definedName name="rtwrt" hidden="1">{#N/A,#N/A,TRUE,"Historicals";#N/A,#N/A,TRUE,"Charts";#N/A,#N/A,TRUE,"Forecasts"}</definedName>
    <definedName name="rty" hidden="1">{"DCF","UPSIDE CASE",FALSE,"Sheet1";"DCF","BASE CASE",FALSE,"Sheet1";"DCF","DOWNSIDE CASE",FALSE,"Sheet1"}</definedName>
    <definedName name="rtyu" hidden="1">#REF!</definedName>
    <definedName name="RunChosenQueries">"RunChosenQueries"</definedName>
    <definedName name="rwyetrewt" hidden="1">{#N/A,#N/A,TRUE,"Historicals";#N/A,#N/A,TRUE,"Charts";#N/A,#N/A,TRUE,"Forecasts"}</definedName>
    <definedName name="s">#REF!</definedName>
    <definedName name="S1.Buchungsjahrbis.Label">"Buchungsjahr bis"</definedName>
    <definedName name="S1.Buchungsjahrbis.Text">""</definedName>
    <definedName name="S1.Buchungsjahrbis.Value">"2004"</definedName>
    <definedName name="S1.Buchungsjahrvon.Label">"Buchungsjahr von"</definedName>
    <definedName name="S1.Buchungsjahrvon.Text">""</definedName>
    <definedName name="S1.Buchungsjahrvon.Value">"2004"</definedName>
    <definedName name="S1.Buchungskreis.Label">"Buchungskreis"</definedName>
    <definedName name="S1.Buchungskreis.Text">"GfE Umwelttechnik"</definedName>
    <definedName name="S1.Buchungskreis.Value">"03"</definedName>
    <definedName name="S1.DNAktualisiertungsdauer">"00:02:22"</definedName>
    <definedName name="S1.DNAktualisierungsdauer">"00:01:03"</definedName>
    <definedName name="S1.DNAktualisierungsperiode">""</definedName>
    <definedName name="S1.DNAktualisierungszeitpunkt">"12.02.2003  18:17:20"</definedName>
    <definedName name="S1.DNBeschaffungsprogrammhost">""</definedName>
    <definedName name="S1.DNBibliothekhost">"ARUBA_EB12"</definedName>
    <definedName name="S1.DNDirektzugriff">"1"</definedName>
    <definedName name="S1.DNErstelltvon">"rathgeba"</definedName>
    <definedName name="S1.DNErstellZeitpunkt">"23.04.2001  16:49:04"</definedName>
    <definedName name="S1.DNFilter">"((P01001 = '05' OR P01001 = '') AND  NOT (P01007 = '3') AND P01005 &gt;= '20030101' AND P01005 &lt;= '20031231' AND P01032 &gt;= '20' AND P01032 &lt;= '26')"</definedName>
    <definedName name="S1.DNFTPHost">"CASSYS04.internal"</definedName>
    <definedName name="S1.DNImportdatum">"18.11.19  15:05:31"</definedName>
    <definedName name="S1.DNInfobereich">"Vertrieb"</definedName>
    <definedName name="S1.DNJobname">"EISGEN"</definedName>
    <definedName name="S1.DNJobnummer">"309786"</definedName>
    <definedName name="S1.DNJobuser">"ARUBA"</definedName>
    <definedName name="S1.DNNullzeilen">"Ja"</definedName>
    <definedName name="S1.DNPoolAktualisierungszeitpunkt">"05.11.1999  14:54:32"</definedName>
    <definedName name="S1.DNPoolname">"MISPFP01"</definedName>
    <definedName name="S1.DNPooltabelle">"ARUBA_EB12.MISPFP01"</definedName>
    <definedName name="S1.DNPoolversion">"1"</definedName>
    <definedName name="S1.DNSeverity">"0"</definedName>
    <definedName name="S1.DNStandardkennung">"1"</definedName>
    <definedName name="S1.DNWaehrung">"EUR"</definedName>
    <definedName name="S1.DNWaehrunghost">"DEM"</definedName>
    <definedName name="S10.DNAktualisiertungsdauer">"00:00:51"</definedName>
    <definedName name="S10.DNAktualisierungsdauer">"00:00:01"</definedName>
    <definedName name="S10.DNAktualisierungsperiode">""</definedName>
    <definedName name="S10.DNAktualisierungszeitpunkt">"19.04.2002  15:44:18"</definedName>
    <definedName name="S10.DNBeschaffungsprogrammhost">""</definedName>
    <definedName name="S10.DNBibliothekhost">"ARUBA_EB12"</definedName>
    <definedName name="S10.DNDirektzugriff">"1"</definedName>
    <definedName name="S10.DNErstelltvon">"rathgeba"</definedName>
    <definedName name="S10.DNErstellZeitpunkt">"19.04.2002  15:37:54"</definedName>
    <definedName name="S10.DNFilename">"G:\EIS_DB\AbfragenIndustries\Auswertungen KDZ\Umsatzzahlen\Lizenzerlöse nach Kunden 2002.erd"</definedName>
    <definedName name="S10.DNFilter">"((P01005 &gt;= '20020101' AND P01005 &lt;= '20020531') AND P01001 = '05' AND  NOT (P01007 = '3') AND P01015 = 'LIZ' AND (P01036 = '311550' OR P01036 = '314110' OR P01036 = '314120' OR P01036 = '312130' OR P01036 = '312140' OR P01036 = '313140' OR P01036 = '3141"</definedName>
    <definedName name="S10.DNFTPHost">"CASSYS04.internal"</definedName>
    <definedName name="S10.DNImportdatum">"18.11.19  15:05:31"</definedName>
    <definedName name="S10.DNInfobereich">"Vertrieb"</definedName>
    <definedName name="S10.DNJobname">"EISGEN"</definedName>
    <definedName name="S10.DNJobnummer">"309786"</definedName>
    <definedName name="S10.DNJobuser">"ARUBA"</definedName>
    <definedName name="S10.DNNullzeilen">"Ja"</definedName>
    <definedName name="S10.DNPoolAktualisierungszeitpunkt">"19991105  14:54:32"</definedName>
    <definedName name="S10.DNPoolname">"MISPFP01"</definedName>
    <definedName name="S10.DNPooltabelle">"ARUBA_EB12.MISPFP01"</definedName>
    <definedName name="S10.DNPoolversion">"1"</definedName>
    <definedName name="S10.DNSeverity">"0"</definedName>
    <definedName name="S10.DNStandardkennung">"1"</definedName>
    <definedName name="S10.DNWaehrung">"EUR"</definedName>
    <definedName name="S10.DNWaehrunghost">"DEM"</definedName>
    <definedName name="S11.DNAktualisiertungsdauer">"00:00:02"</definedName>
    <definedName name="S11.DNAktualisierungsdauer">"00:00:02"</definedName>
    <definedName name="S11.DNAktualisierungsperiode">""</definedName>
    <definedName name="S11.DNAktualisierungszeitpunkt">"19.04.2002  16:00:11"</definedName>
    <definedName name="S11.DNBeschaffungsprogrammhost">""</definedName>
    <definedName name="S11.DNBibliothekhost">"ARUBA_EB12"</definedName>
    <definedName name="S11.DNDirektzugriff">"1"</definedName>
    <definedName name="S11.DNErstelltvon">"rathgeba"</definedName>
    <definedName name="S11.DNErstellZeitpunkt">"19.04.2002  15:48:33"</definedName>
    <definedName name="S11.DNFilename">"G:\EIS_DB\AbfragenIndustries\Auswertungen KDZ\Umsatzzahlen\Lizenzerlöse nach Kunden 2002.erd"</definedName>
    <definedName name="S11.DNFilter">"((P01005 &gt;= '20020101' AND P01005 &lt;= '20020531') AND P01015 = 'LIZ' AND  NOT (P01007 = '3') AND P01001 = '05' AND (P01036 = '311570' OR P01036 = '312120' OR P01036 = '319500' OR P01036 = '319510' OR P01036 = '319520' OR P01036 = '319530'))"</definedName>
    <definedName name="S11.DNFTPHost">"CASSYS04.internal"</definedName>
    <definedName name="S11.DNImportdatum">"18.11.19  15:05:31"</definedName>
    <definedName name="S11.DNInfobereich">"Vertrieb"</definedName>
    <definedName name="S11.DNJobname">"EISGEN"</definedName>
    <definedName name="S11.DNJobnummer">"309786"</definedName>
    <definedName name="S11.DNJobuser">"ARUBA"</definedName>
    <definedName name="S11.DNNullzeilen">"Ja"</definedName>
    <definedName name="S11.DNPoolAktualisierungszeitpunkt">"19991105  14:54:32"</definedName>
    <definedName name="S11.DNPoolname">"MISPFP01"</definedName>
    <definedName name="S11.DNPooltabelle">"ARUBA_EB12.MISPFP01"</definedName>
    <definedName name="S11.DNPoolversion">"1"</definedName>
    <definedName name="S11.DNSeverity">"0"</definedName>
    <definedName name="S11.DNStandardkennung">"1"</definedName>
    <definedName name="S11.DNWaehrung">"EUR"</definedName>
    <definedName name="S11.DNWaehrunghost">"DEM"</definedName>
    <definedName name="S12.DNAktualisiertungsdauer">"00:00:02"</definedName>
    <definedName name="S12.DNAktualisierungsdauer">"00:00:02"</definedName>
    <definedName name="S12.DNAktualisierungsperiode">""</definedName>
    <definedName name="S12.DNAktualisierungszeitpunkt">"19.04.2002  15:58:38"</definedName>
    <definedName name="S12.DNBeschaffungsprogrammhost">""</definedName>
    <definedName name="S12.DNBibliothekhost">"ARUBA_EB12"</definedName>
    <definedName name="S12.DNDirektzugriff">"1"</definedName>
    <definedName name="S12.DNErstelltvon">"rathgeba"</definedName>
    <definedName name="S12.DNErstellZeitpunkt">"19.04.2002  15:54:26"</definedName>
    <definedName name="S12.DNFilename">"G:\EIS_DB\AbfragenIndustries\Auswertungen KDZ\Umsatzzahlen\Wartungserlöse nach Kunden 2002.erd"</definedName>
    <definedName name="S12.DNFilter">"((P01005 &gt;= '20020101' AND P01005 &lt;= '20020531') AND P01001 = '05' AND  NOT (P01007 = '3') AND P01015 = 'WRT' AND (P01036 = '311580' OR P01036 = '315150' OR P01036 = '315130' OR P01036 = '419640' OR P01036 = '319700' OR P01036 = '319710' OR P01036 = '3197"</definedName>
    <definedName name="S12.DNFTPHost">"CASSYS04.internal"</definedName>
    <definedName name="S12.DNImportdatum">"18.11.19  15:05:31"</definedName>
    <definedName name="S12.DNInfobereich">"Vertrieb"</definedName>
    <definedName name="S12.DNJobname">"EISGEN"</definedName>
    <definedName name="S12.DNJobnummer">"309786"</definedName>
    <definedName name="S12.DNJobuser">"ARUBA"</definedName>
    <definedName name="S12.DNNullzeilen">"Ja"</definedName>
    <definedName name="S12.DNPoolAktualisierungszeitpunkt">"19991105  14:54:32"</definedName>
    <definedName name="S12.DNPoolname">"MISPFP01"</definedName>
    <definedName name="S12.DNPooltabelle">"ARUBA_EB12.MISPFP01"</definedName>
    <definedName name="S12.DNPoolversion">"1"</definedName>
    <definedName name="S12.DNSeverity">"0"</definedName>
    <definedName name="S12.DNStandardkennung">"1"</definedName>
    <definedName name="S12.DNWaehrung">"EUR"</definedName>
    <definedName name="S12.DNWaehrunghost">"DEM"</definedName>
    <definedName name="S13.DNAktualisiertungsdauer">"00:00:24"</definedName>
    <definedName name="S13.DNAktualisierungsdauer">"00:00:47"</definedName>
    <definedName name="S13.DNAktualisierungsperiode">""</definedName>
    <definedName name="S13.DNAktualisierungszeitpunkt">"17.05.2002  11:37:11"</definedName>
    <definedName name="S13.DNBeschaffungsprogrammhost">""</definedName>
    <definedName name="S13.DNBibliothekhost">"ARUBA_EB12"</definedName>
    <definedName name="S13.DNDirektzugriff">"1"</definedName>
    <definedName name="S13.DNErstelltvon">"rathgeba"</definedName>
    <definedName name="S13.DNErstellZeitpunkt">"17.05.2002  11:36:43"</definedName>
    <definedName name="S13.DNFilename">"G:\EIS_DB\AbfragenIndustries\Auswertungen KDZ\Umsatzzahlen\Wartungserlöse nach Kunden 2002.erd"</definedName>
    <definedName name="S13.DNFilter">"((P01001 = '05' AND P01015 = 'WRT' AND  NOT (P01007 = '3') AND P01005 &gt;= '20020101' AND P01005 &lt;= '20021231') AND P01008 = '   10095' AND P01001 = '05' AND P01002 = '01' AND P01032 = '20' AND P01001 = '05' AND P01012 = '001637' AND P01001 = '05' AND P0100"</definedName>
    <definedName name="S13.DNFTPHost">"CASSYS04.internal"</definedName>
    <definedName name="S13.DNImportdatum">"18.11.19  15:05:31"</definedName>
    <definedName name="S13.DNInfobereich">"Vertrieb"</definedName>
    <definedName name="S13.DNJobname">"EISGEN"</definedName>
    <definedName name="S13.DNJobnummer">"309786"</definedName>
    <definedName name="S13.DNJobuser">"ARUBA"</definedName>
    <definedName name="S13.DNNullzeilen">"Ja"</definedName>
    <definedName name="S13.DNPoolAktualisierungszeitpunkt">"19991105  14:54:32"</definedName>
    <definedName name="S13.DNPoolname">"MISPFP01"</definedName>
    <definedName name="S13.DNPooltabelle">"ARUBA_EB12.MISPFP01"</definedName>
    <definedName name="S13.DNPoolversion">"1"</definedName>
    <definedName name="S13.DNSeverity">"0"</definedName>
    <definedName name="S13.DNStandardkennung">"1"</definedName>
    <definedName name="S13.DNWaehrung">"EUR"</definedName>
    <definedName name="S13.DNWaehrunghost">"DEM"</definedName>
    <definedName name="S14.DNAktualisiertungsdauer">"00:00:31"</definedName>
    <definedName name="S14.DNAktualisierungsperiode">""</definedName>
    <definedName name="S14.DNAktualisierungszeitpunkt">"17.05.2002  11:38:23"</definedName>
    <definedName name="S14.DNBeschaffungsprogrammhost">""</definedName>
    <definedName name="S14.DNBibliothekhost">"ARUBA_EB12"</definedName>
    <definedName name="S14.DNDirektzugriff">"1"</definedName>
    <definedName name="S14.DNErstelltvon">"rathgeba"</definedName>
    <definedName name="S14.DNErstellZeitpunkt">"17.05.2002  11:37:49"</definedName>
    <definedName name="S14.DNFilename">"G:\EIS_DB\AbfragenIndustries\Auswertungen KDZ\Umsatzzahlen\Wartungserlöse nach Kunden 2002.erd"</definedName>
    <definedName name="S14.DNFilter">"((P01001 = '05' AND P01015 = 'WRT' AND  NOT (P01007 = '3') AND P01005 &gt;= '20020101' AND P01005 &lt;= '20021231') AND P01008 = '   10095' AND P01001 = '05' AND P01002 = '01' AND P01032 = '20' AND P01001 = '05' AND P01012 = '001637' AND P01001 = '05' AND P0100"</definedName>
    <definedName name="S14.DNFTPHost">"CASSYS04.internal"</definedName>
    <definedName name="S14.DNImportdatum">"18.11.19  15:05:31"</definedName>
    <definedName name="S14.DNInfobereich">"Vertrieb"</definedName>
    <definedName name="S14.DNJobname">"EISGEN"</definedName>
    <definedName name="S14.DNJobnummer">"309786"</definedName>
    <definedName name="S14.DNJobuser">"ARUBA"</definedName>
    <definedName name="S14.DNNullzeilen">"Ja"</definedName>
    <definedName name="S14.DNPoolAktualisierungszeitpunkt">"19991105  14:54:32"</definedName>
    <definedName name="S14.DNPooltabelle">"ARUBA_EB12.MISPFP01"</definedName>
    <definedName name="S14.DNPoolversion">"1"</definedName>
    <definedName name="S14.DNSeverity">"0"</definedName>
    <definedName name="S14.DNStandardkennung">"1"</definedName>
    <definedName name="S14.DNWaehrung">"EUR"</definedName>
    <definedName name="S14.DNWaehrunghost">"DEM"</definedName>
    <definedName name="S2.Buchungsjahrbis.Label">"Buchungsjahr bis"</definedName>
    <definedName name="S2.Buchungsjahrbis.Text">""</definedName>
    <definedName name="S2.Buchungsjahrbis.Value">"2006"</definedName>
    <definedName name="S2.Buchungsjahrvon.Label">"Buchungsjahr von"</definedName>
    <definedName name="S2.Buchungsjahrvon.Text">""</definedName>
    <definedName name="S2.Buchungsjahrvon.Value">"2004"</definedName>
    <definedName name="S2.Buchungskreis.Label">"Buchungskreis"</definedName>
    <definedName name="S2.Buchungskreis.Text">"GfE Metalle und Materialien"</definedName>
    <definedName name="S2.Buchungskreis.Value">"02"</definedName>
    <definedName name="S2.DNAktualisiertungsdauer">"00:00:00"</definedName>
    <definedName name="S2.DNAktualisierungsperiode">""</definedName>
    <definedName name="S2.DNAktualisierungszeitpunkt">"23.04.2001  17:03:21"</definedName>
    <definedName name="S2.DNBeschaffungsprogrammhost">""</definedName>
    <definedName name="S2.DNBibliothekhost">"ARUBA_EB12"</definedName>
    <definedName name="S2.DNDirektzugriff">"1"</definedName>
    <definedName name="S2.DNErstelltvon">"rathgeba"</definedName>
    <definedName name="S2.DNErstellZeitpunkt">"23.04.2001  17:03:16"</definedName>
    <definedName name="S2.DNFilter">"((P01001 = '05') AND P01008 = '   10003' AND P01001 = '05' AND P01002 = '01' AND P01032 = '09' AND P01001 = '05' AND P01012 = '001741' AND P01001 = '05' AND P01002 = '01' AND P01036 = '314130' AND P01001 = '05' AND P01002 = '01' AND P01003 = '01' AND P010"</definedName>
    <definedName name="S2.DNFTPHost">"CASSYS04.internal"</definedName>
    <definedName name="S2.DNImportdatum">"18.11.19  15:05:31"</definedName>
    <definedName name="S2.DNInfobereich">"Vertrieb"</definedName>
    <definedName name="S2.DNJobname">"EISGEN"</definedName>
    <definedName name="S2.DNJobnummer">"309786"</definedName>
    <definedName name="S2.DNJobuser">"ARUBA"</definedName>
    <definedName name="S2.DNNullzeilen">"Nein"</definedName>
    <definedName name="S2.DNPoolAktualisierungszeitpunkt">"19991105  14:54:32"</definedName>
    <definedName name="S2.DNPooltabelle">"ARUBA_EB12.MISPFP01"</definedName>
    <definedName name="S2.DNPoolversion">"1"</definedName>
    <definedName name="S2.DNSeverity">"0"</definedName>
    <definedName name="S2.DNStandardkennung">"1"</definedName>
    <definedName name="S2.DNWaehrung">"DEM"</definedName>
    <definedName name="S2.DNWaehrunghost">"DEM"</definedName>
    <definedName name="S2.ProduktgruppenGb.Label">"Produktgruppen-Gb."</definedName>
    <definedName name="S2.ProduktgruppenGb.Text">"*GB Powders"</definedName>
    <definedName name="S2.ProduktgruppenGb.Value">"PM"</definedName>
    <definedName name="S3.DNAktualisiertungsdauer">"00:00:01"</definedName>
    <definedName name="S3.DNAktualisierungsperiode">""</definedName>
    <definedName name="S3.DNAktualisierungszeitpunkt">"23.04.2001  17:35:40"</definedName>
    <definedName name="S3.DNBeschaffungsprogrammhost">""</definedName>
    <definedName name="S3.DNBibliothekhost">"ARUBA_EB12"</definedName>
    <definedName name="S3.DNDirektzugriff">"1"</definedName>
    <definedName name="S3.DNErstelltvon">"rathgeba"</definedName>
    <definedName name="S3.DNErstellZeitpunkt">"23.04.2001  17:35:19"</definedName>
    <definedName name="S3.DNFilter">"((P01001 = '01') AND P01008 = '   10017' AND P01001 = '01' AND P01002 = '01' AND P01032 = '40' AND P01001 = '01' AND P01012 = '1243' AND P01001 = '01' AND P01002 = '01' AND P01036 = '6500' AND P01001 = '01' AND P01002 = '01' AND P01003 = '01' AND P01005 &gt;"</definedName>
    <definedName name="S3.DNFTPHost">"CASSYS04.internal"</definedName>
    <definedName name="S3.DNImportdatum">"18.11.19  15:05:31"</definedName>
    <definedName name="S3.DNInfobereich">"Vertrieb"</definedName>
    <definedName name="S3.DNJobname">"EISGEN"</definedName>
    <definedName name="S3.DNJobnummer">"309786"</definedName>
    <definedName name="S3.DNJobuser">"ARUBA"</definedName>
    <definedName name="S3.DNNullzeilen">"Nein"</definedName>
    <definedName name="S3.DNPoolAktualisierungszeitpunkt">"19991105  14:54:32"</definedName>
    <definedName name="S3.DNPooltabelle">"ARUBA_EB12.MISPFP01"</definedName>
    <definedName name="S3.DNPoolversion">"1"</definedName>
    <definedName name="S3.DNSeverity">"0"</definedName>
    <definedName name="S3.DNStandardkennung">"1"</definedName>
    <definedName name="S3.DNWaehrung">"DEM"</definedName>
    <definedName name="S3.DNWaehrunghost">"DEM"</definedName>
    <definedName name="S4.DNAktualisiertungsdauer">"00:01:09"</definedName>
    <definedName name="S4.DNAktualisierungsperiode">""</definedName>
    <definedName name="S4.DNAktualisierungszeitpunkt">"19.04.2002  14:25:16"</definedName>
    <definedName name="S4.DNBeschaffungsprogrammhost">""</definedName>
    <definedName name="S4.DNBibliothekhost">"ARUBA_EB12"</definedName>
    <definedName name="S4.DNDirektzugriff">"1"</definedName>
    <definedName name="S4.DNErstelltvon">"rathgeba"</definedName>
    <definedName name="S4.DNErstellZeitpunkt">"19.04.2002  14:24:05"</definedName>
    <definedName name="S4.DNFilename">"G:\EIS_DB\AbfragenIndustries\Auswertungen KDZ\Umsatzzahlen\Lizenzerlöse nach Kunden 2002.erd"</definedName>
    <definedName name="S4.DNFilter">"((P01001 = '05' AND P01015 = 'LIZ' AND  NOT (P01007 = '3') AND P01005 &gt;= '20020101' AND P01005 &lt;= '20021231') AND P01008 = '   10030' AND P01001 = '05' AND P01002 = '01' AND P01032 = '00' AND P01001 = '05' AND P01012 = '002111' AND P01001 = '05' AND P0100"</definedName>
    <definedName name="S4.DNFTPHost">"CASSYS04.internal"</definedName>
    <definedName name="S4.DNImportdatum">"18.11.19  15:05:31"</definedName>
    <definedName name="S4.DNInfobereich">"Vertrieb"</definedName>
    <definedName name="S4.DNJobname">"EISGEN"</definedName>
    <definedName name="S4.DNJobnummer">"309786"</definedName>
    <definedName name="S4.DNJobuser">"ARUBA"</definedName>
    <definedName name="S4.DNNullzeilen">"Ja"</definedName>
    <definedName name="S4.DNPoolAktualisierungszeitpunkt">"19991105  14:54:32"</definedName>
    <definedName name="S4.DNPooltabelle">"ARUBA_EB12.MISPFP01"</definedName>
    <definedName name="S4.DNPoolversion">"1"</definedName>
    <definedName name="S4.DNSeverity">"0"</definedName>
    <definedName name="S4.DNStandardkennung">"1"</definedName>
    <definedName name="S4.DNWaehrung">"EUR"</definedName>
    <definedName name="S4.DNWaehrunghost">"DEM"</definedName>
    <definedName name="S5.DNAktualisiertungsdauer">"00:00:36"</definedName>
    <definedName name="S5.DNAktualisierungsperiode">""</definedName>
    <definedName name="S5.DNAktualisierungszeitpunkt">"19.04.2002  14:36:32"</definedName>
    <definedName name="S5.DNBeschaffungsprogrammhost">""</definedName>
    <definedName name="S5.DNBibliothekhost">"ARUBA_EB12"</definedName>
    <definedName name="S5.DNDirektzugriff">"1"</definedName>
    <definedName name="S5.DNErstelltvon">"rathgeba"</definedName>
    <definedName name="S5.DNErstellZeitpunkt">"19.04.2002  14:35:53"</definedName>
    <definedName name="S5.DNFilename">"G:\EIS_DB\AbfragenIndustries\Auswertungen KDZ\Umsatzzahlen\Lizenzerlöse nach Kunden 2002.erd"</definedName>
    <definedName name="S5.DNFilter">"((P01001 = '05' AND P01015 = 'LIZ' AND  NOT (P01007 = '3') AND P01005 &gt;= '20020101' AND P01005 &lt;= '20021231') AND P01008 = '   10030' AND P01001 = '05' AND P01002 = '01' AND P01032 = '00' AND P01001 = '05' AND P01012 = '002111' AND P01001 = '05' AND P0100"</definedName>
    <definedName name="S5.DNFTPHost">"CASSYS04.internal"</definedName>
    <definedName name="S5.DNImportdatum">"18.11.19  15:05:31"</definedName>
    <definedName name="S5.DNInfobereich">"Vertrieb"</definedName>
    <definedName name="S5.DNJobname">"EISGEN"</definedName>
    <definedName name="S5.DNJobnummer">"309786"</definedName>
    <definedName name="S5.DNJobuser">"ARUBA"</definedName>
    <definedName name="S5.DNNullzeilen">"Ja"</definedName>
    <definedName name="S5.DNPoolAktualisierungszeitpunkt">"19991105  14:54:32"</definedName>
    <definedName name="S5.DNPooltabelle">"ARUBA_EB12.MISPFP01"</definedName>
    <definedName name="S5.DNPoolversion">"1"</definedName>
    <definedName name="S5.DNSeverity">"0"</definedName>
    <definedName name="S5.DNStandardkennung">"1"</definedName>
    <definedName name="S5.DNWaehrung">"EUR"</definedName>
    <definedName name="S5.DNWaehrunghost">"DEM"</definedName>
    <definedName name="S6.DNAktualisiertungsdauer">"00:01:18"</definedName>
    <definedName name="S6.DNAktualisierungsdauer">"00:00:01"</definedName>
    <definedName name="S6.DNAktualisierungsperiode">""</definedName>
    <definedName name="S6.DNAktualisierungszeitpunkt">"17.05.2002  11:34:09"</definedName>
    <definedName name="S6.DNBeschaffungsprogrammhost">""</definedName>
    <definedName name="S6.DNBibliothekhost">"ARUBA_EB12"</definedName>
    <definedName name="S6.DNDirektzugriff">"1"</definedName>
    <definedName name="S6.DNErstelltvon">"rathgeba"</definedName>
    <definedName name="S6.DNErstellZeitpunkt">"19.04.2002  14:44:37"</definedName>
    <definedName name="S6.DNFilename">"G:\EIS_DB\AbfragenIndustries\Auswertungen KDZ\Umsatzzahlen\Wartungserlöse nach Kunden 2002.erd"</definedName>
    <definedName name="S6.DNFilter">"((P01005 &gt;= '20020101' AND P01005 &lt;= '20020531') AND P01001 = '05' AND  NOT (P01007 = '3') AND P01015 = 'WRT' AND (P01036 = '311510' OR P01036 = '313120' OR P01036 = '318120' OR P01036 = '412600'))"</definedName>
    <definedName name="S6.DNFTPHost">"CASSYS04.internal"</definedName>
    <definedName name="S6.DNImportdatum">"18.11.19  15:05:31"</definedName>
    <definedName name="S6.DNInfobereich">"Vertrieb"</definedName>
    <definedName name="S6.DNJobname">"EISGEN"</definedName>
    <definedName name="S6.DNJobnummer">"309786"</definedName>
    <definedName name="S6.DNJobuser">"ARUBA"</definedName>
    <definedName name="S6.DNNullzeilen">"Ja"</definedName>
    <definedName name="S6.DNPoolAktualisierungszeitpunkt">"19991105  14:54:32"</definedName>
    <definedName name="S6.DNPoolname">"MISPFP01"</definedName>
    <definedName name="S6.DNPooltabelle">"ARUBA_EB12.MISPFP01"</definedName>
    <definedName name="S6.DNPoolversion">"1"</definedName>
    <definedName name="S6.DNSeverity">"0"</definedName>
    <definedName name="S6.DNStandardkennung">"1"</definedName>
    <definedName name="S6.DNWaehrung">"EUR"</definedName>
    <definedName name="S6.DNWaehrunghost">"DEM"</definedName>
    <definedName name="S7.DNAktualisiertungsdauer">"00:00:01"</definedName>
    <definedName name="S7.DNAktualisierungsdauer">"00:00:01"</definedName>
    <definedName name="S7.DNAktualisierungsperiode">""</definedName>
    <definedName name="S7.DNAktualisierungszeitpunkt">"19.04.2002  15:46:17"</definedName>
    <definedName name="S7.DNBeschaffungsprogrammhost">""</definedName>
    <definedName name="S7.DNBibliothekhost">"ARUBA_EB12"</definedName>
    <definedName name="S7.DNDirektzugriff">"1"</definedName>
    <definedName name="S7.DNErstelltvon">"rathgeba"</definedName>
    <definedName name="S7.DNErstellZeitpunkt">"19.04.2002  14:56:49"</definedName>
    <definedName name="S7.DNFilename">"G:\EIS_DB\AbfragenIndustries\Auswertungen KDZ\Umsatzzahlen\Lizenzerlöse nach Kunden 2002.erd"</definedName>
    <definedName name="S7.DNFilter">"(P01001 = '05' AND  NOT (P01007 = '3') AND (P01005 &gt;= '20020101' AND P01005 &lt;= '20020531') AND P01015 = 'LIZ' AND (P01036 = '311520' OR P01036 = '315110' OR P01036 = '315160' OR P01036 = '413510'))"</definedName>
    <definedName name="S7.DNFTPHost">"CASSYS04.internal"</definedName>
    <definedName name="S7.DNImportdatum">"18.11.19  15:05:31"</definedName>
    <definedName name="S7.DNInfobereich">"Vertrieb"</definedName>
    <definedName name="S7.DNJobname">"EISGEN"</definedName>
    <definedName name="S7.DNJobnummer">"309786"</definedName>
    <definedName name="S7.DNJobuser">"ARUBA"</definedName>
    <definedName name="S7.DNNullzeilen">"Ja"</definedName>
    <definedName name="S7.DNPoolAktualisierungszeitpunkt">"19991105  14:54:32"</definedName>
    <definedName name="S7.DNPoolname">"MISPFP01"</definedName>
    <definedName name="S7.DNPooltabelle">"ARUBA_EB12.MISPFP01"</definedName>
    <definedName name="S7.DNPoolversion">"1"</definedName>
    <definedName name="S7.DNSeverity">"0"</definedName>
    <definedName name="S7.DNStandardkennung">"1"</definedName>
    <definedName name="S7.DNWaehrung">"EUR"</definedName>
    <definedName name="S7.DNWaehrunghost">"DEM"</definedName>
    <definedName name="S8.DNAktualisiertungsdauer">"00:00:01"</definedName>
    <definedName name="S8.DNAktualisierungsdauer">"00:00:01"</definedName>
    <definedName name="S8.DNAktualisierungsperiode">""</definedName>
    <definedName name="S8.DNAktualisierungszeitpunkt">"19.04.2002  16:19:10"</definedName>
    <definedName name="S8.DNBeschaffungsprogrammhost">""</definedName>
    <definedName name="S8.DNBibliothekhost">"ARUBA_EB12"</definedName>
    <definedName name="S8.DNDirektzugriff">"1"</definedName>
    <definedName name="S8.DNErstelltvon">"rathgeba"</definedName>
    <definedName name="S8.DNErstellZeitpunkt">"19.04.2002  15:23:28"</definedName>
    <definedName name="S8.DNFilename">"G:\EIS_DB\AbfragenIndustries\Auswertungen KDZ\Umsatzzahlen\Lizenzerlöse nach Kunden 2002.erd"</definedName>
    <definedName name="S8.DNFilter">"((P01005 &gt;= '20020101' AND P01005 &lt;= '20020531') AND P01001 = '05' AND  NOT (P01007 = '3') AND P01015 = 'LIZ' AND (P01036 = '311530' OR P01036 = '315170' OR P01036 = '413390'))"</definedName>
    <definedName name="S8.DNFTPHost">"CASSYS04.internal"</definedName>
    <definedName name="S8.DNImportdatum">"18.11.19  15:05:31"</definedName>
    <definedName name="S8.DNInfobereich">"Vertrieb"</definedName>
    <definedName name="S8.DNJobname">"EISGEN"</definedName>
    <definedName name="S8.DNJobnummer">"309786"</definedName>
    <definedName name="S8.DNJobuser">"ARUBA"</definedName>
    <definedName name="S8.DNNullzeilen">"Ja"</definedName>
    <definedName name="S8.DNPoolAktualisierungszeitpunkt">"19991105  14:54:32"</definedName>
    <definedName name="S8.DNPoolname">"MISPFP01"</definedName>
    <definedName name="S8.DNPooltabelle">"ARUBA_EB12.MISPFP01"</definedName>
    <definedName name="S8.DNPoolversion">"1"</definedName>
    <definedName name="S8.DNSeverity">"0"</definedName>
    <definedName name="S8.DNStandardkennung">"1"</definedName>
    <definedName name="S8.DNWaehrung">"EUR"</definedName>
    <definedName name="S8.DNWaehrunghost">"DEM"</definedName>
    <definedName name="S9.DNAktualisiertungsdauer">"00:00:02"</definedName>
    <definedName name="S9.DNAktualisierungsdauer">"00:00:01"</definedName>
    <definedName name="S9.DNAktualisierungsperiode">""</definedName>
    <definedName name="S9.DNAktualisierungszeitpunkt">"19.04.2002  16:19:59"</definedName>
    <definedName name="S9.DNBeschaffungsprogrammhost">""</definedName>
    <definedName name="S9.DNBibliothekhost">"ARUBA_EB12"</definedName>
    <definedName name="S9.DNDirektzugriff">"1"</definedName>
    <definedName name="S9.DNErstelltvon">"rathgeba"</definedName>
    <definedName name="S9.DNErstellZeitpunkt">"19.04.2002  15:30:37"</definedName>
    <definedName name="S9.DNFilename">"G:\EIS_DB\AbfragenIndustries\Auswertungen KDZ\Umsatzzahlen\Lizenzerlöse nach Kunden 2002.erd"</definedName>
    <definedName name="S9.DNFilter">"( NOT (P01007 = '3') AND (P01005 &gt;= '20020101' AND P01005 &lt;= '20020531') AND P01001 = '05' AND P01015 = 'LIZ' AND (P01036 = '311540' OR P01036 = '316100' OR P01036 = '316120'))"</definedName>
    <definedName name="S9.DNFTPHost">"CASSYS04.internal"</definedName>
    <definedName name="S9.DNImportdatum">"18.11.19  15:05:31"</definedName>
    <definedName name="S9.DNInfobereich">"Vertrieb"</definedName>
    <definedName name="S9.DNJobname">"EISGEN"</definedName>
    <definedName name="S9.DNJobnummer">"309786"</definedName>
    <definedName name="S9.DNJobuser">"ARUBA"</definedName>
    <definedName name="S9.DNNullzeilen">"Ja"</definedName>
    <definedName name="S9.DNPoolAktualisierungszeitpunkt">"19991105  14:54:32"</definedName>
    <definedName name="S9.DNPoolname">"MISPFP01"</definedName>
    <definedName name="S9.DNPooltabelle">"ARUBA_EB12.MISPFP01"</definedName>
    <definedName name="S9.DNPoolversion">"1"</definedName>
    <definedName name="S9.DNSeverity">"0"</definedName>
    <definedName name="S9.DNStandardkennung">"1"</definedName>
    <definedName name="S9.DNWaehrung">"EUR"</definedName>
    <definedName name="S9.DNWaehrunghost">"DEM"</definedName>
    <definedName name="sa" hidden="1">#REF!</definedName>
    <definedName name="sada">#REF!</definedName>
    <definedName name="sadasd" localSheetId="12" hidden="1">{"Bank Rec",#N/A,FALSE,"Bank Rec";"Cash Book",#N/A,FALSE,"Cash Book";"Gen Sheet",#N/A,FALSE,"Gen Sheet"}</definedName>
    <definedName name="sadasd" hidden="1">{"Bank Rec",#N/A,FALSE,"Bank Rec";"Cash Book",#N/A,FALSE,"Cash Book";"Gen Sheet",#N/A,FALSE,"Gen Sheet"}</definedName>
    <definedName name="sadd"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MgrCom">1</definedName>
    <definedName name="SalesPrice" localSheetId="12">#REF!</definedName>
    <definedName name="SalesPrice">#REF!</definedName>
    <definedName name="sang" hidden="1">{"'Break down'!$A$4"}</definedName>
    <definedName name="SAPBEXdnldView" hidden="1">"CNRUVFSU7YXCN7E3RS9NNTU6D"</definedName>
    <definedName name="SAPBEXhrIndnt" hidden="1">1</definedName>
    <definedName name="SAPBEXrevision" hidden="1">1</definedName>
    <definedName name="SAPBEXsysID" hidden="1">"B24"</definedName>
    <definedName name="SAPBEXwbID" hidden="1">"42WMI3CVU0FHHTCAKK0CL6D05"</definedName>
    <definedName name="SAPFuncF4Help" localSheetId="12" hidden="1">Main.SAPF4Help()</definedName>
    <definedName name="SAPFuncF4Help" hidden="1">Main.SAPF4Help()</definedName>
    <definedName name="SAPsysID" hidden="1">"708C5W7SBKP804JT78WJ0JNKI"</definedName>
    <definedName name="SAPwbID" hidden="1">"ARS"</definedName>
    <definedName name="saregs" hidden="1">{#N/A,#N/A,TRUE,"Historicals";#N/A,#N/A,TRUE,"Charts";#N/A,#N/A,TRUE,"Forecasts"}</definedName>
    <definedName name="save_time">38377.839212963</definedName>
    <definedName name="save_time2">38876.7620138889</definedName>
    <definedName name="SBLogo">"Picture 1"</definedName>
    <definedName name="SCAF" hidden="1">{"'Break down'!$A$4"}</definedName>
    <definedName name="Scaffolding" hidden="1">{"'Break down'!$A$4"}</definedName>
    <definedName name="Scale">"$B$8"</definedName>
    <definedName name="Scenario">#REF!</definedName>
    <definedName name="Scenarios">"ScenarioNnum"</definedName>
    <definedName name="SCOT">#REF!</definedName>
    <definedName name="scott1" hidden="1">#REF!</definedName>
    <definedName name="scott123123" hidden="1">#REF!</definedName>
    <definedName name="scott3" hidden="1">#REF!</definedName>
    <definedName name="scott4" hidden="1">#REF!</definedName>
    <definedName name="scott5" hidden="1">#REF!</definedName>
    <definedName name="sd">#REF!</definedName>
    <definedName name="sdafregfx" hidden="1">{#N/A,#N/A,TRUE,"Historicals";#N/A,#N/A,TRUE,"Charts";#N/A,#N/A,TRUE,"Forecasts"}</definedName>
    <definedName name="sdcf" hidden="1">#REF!</definedName>
    <definedName name="sdd">#REF!</definedName>
    <definedName name="sddw">#REF!</definedName>
    <definedName name="sdf">#REF!</definedName>
    <definedName name="sdfdfdfd" localSheetId="12" hidden="1">{"DJH3",#N/A,FALSE,"PFL00805";"PJB3",#N/A,FALSE,"PFL00805";"JMD3",#N/A,FALSE,"PFL00805";"DNB3",#N/A,FALSE,"PFL00805";"MJP3",#N/A,FALSE,"PFL00805";"RAB3",#N/A,FALSE,"PFL00805";"GJW3",#N/A,FALSE,"PFL00805";"MASTER3",#N/A,FALSE,"PFL00805"}</definedName>
    <definedName name="sdfdfdfd" hidden="1">{"DJH3",#N/A,FALSE,"PFL00805";"PJB3",#N/A,FALSE,"PFL00805";"JMD3",#N/A,FALSE,"PFL00805";"DNB3",#N/A,FALSE,"PFL00805";"MJP3",#N/A,FALSE,"PFL00805";"RAB3",#N/A,FALSE,"PFL00805";"GJW3",#N/A,FALSE,"PFL00805";"MASTER3",#N/A,FALSE,"PFL00805"}</definedName>
    <definedName name="sdfskjl">#REF!</definedName>
    <definedName name="sds">{"'보고양식'!$A$58:$K$111"}</definedName>
    <definedName name="sdsdfsd" localSheetId="12" hidden="1">{"DJH3",#N/A,FALSE,"PFL00805";"PJB3",#N/A,FALSE,"PFL00805";"JMD3",#N/A,FALSE,"PFL00805";"DNB3",#N/A,FALSE,"PFL00805";"MJP3",#N/A,FALSE,"PFL00805";"RAB3",#N/A,FALSE,"PFL00805";"GJW3",#N/A,FALSE,"PFL00805";"MASTER3",#N/A,FALSE,"PFL00805"}</definedName>
    <definedName name="sdsdfsd" hidden="1">{"DJH3",#N/A,FALSE,"PFL00805";"PJB3",#N/A,FALSE,"PFL00805";"JMD3",#N/A,FALSE,"PFL00805";"DNB3",#N/A,FALSE,"PFL00805";"MJP3",#N/A,FALSE,"PFL00805";"RAB3",#N/A,FALSE,"PFL00805";"GJW3",#N/A,FALSE,"PFL00805";"MASTER3",#N/A,FALSE,"PFL00805"}</definedName>
    <definedName name="sdsx">#REF!</definedName>
    <definedName name="se" hidden="1">{"'Break down'!$A$4"}</definedName>
    <definedName name="Seconds_per_Minute">60</definedName>
    <definedName name="sectionNames" localSheetId="12">#REF!</definedName>
    <definedName name="sectionNames">#REF!</definedName>
    <definedName name="SECTOR" localSheetId="12">#REF!</definedName>
    <definedName name="SECTOR">#REF!</definedName>
    <definedName name="SelectedCountry">#REF!</definedName>
    <definedName name="SelectedIndicator">#REF!</definedName>
    <definedName name="sencount" hidden="1">1</definedName>
    <definedName name="Sep">9</definedName>
    <definedName name="Sep_15" localSheetId="12">#REF!</definedName>
    <definedName name="Sep_15">#REF!</definedName>
    <definedName name="SEPPT">0.07</definedName>
    <definedName name="SEPT">6</definedName>
    <definedName name="SeptAct" localSheetId="12">#REF!</definedName>
    <definedName name="SeptAct">#REF!</definedName>
    <definedName name="SeptFcstCDx">AGroup</definedName>
    <definedName name="SeptFTE" localSheetId="12">#REF!</definedName>
    <definedName name="SeptFTE">#REF!</definedName>
    <definedName name="Septtb" localSheetId="12">#REF!</definedName>
    <definedName name="Septtb">#REF!</definedName>
    <definedName name="ser" hidden="1">{"'Break down'!$A$4"}</definedName>
    <definedName name="SESSION">"NEWWORK"</definedName>
    <definedName name="Set">" "</definedName>
    <definedName name="SETOFBOOKSNAME1" localSheetId="12">#REF!</definedName>
    <definedName name="SETOFBOOKSNAME1">#REF!</definedName>
    <definedName name="Setup">"EQ_Journaal.xla"</definedName>
    <definedName name="sf">10.76</definedName>
    <definedName name="sfdzg" hidden="1">#REF!</definedName>
    <definedName name="Shansby">"Button 1"</definedName>
    <definedName name="Share_Repurchase">#REF!</definedName>
    <definedName name="shareclasses" localSheetId="12">#REF!</definedName>
    <definedName name="shareclasses">#REF!</definedName>
    <definedName name="ShareCost1999">0.55</definedName>
    <definedName name="SHARED_FORMULA_16">1/12</definedName>
    <definedName name="SHARED_FORMULA_17">1/12</definedName>
    <definedName name="SHARED_FORMULA_18">0.08/12</definedName>
    <definedName name="SHARED_FORMULA_19">0.0775/12</definedName>
    <definedName name="Shareofwallet">#REF!</definedName>
    <definedName name="Shareofwallet_minus0.95">#REF!</definedName>
    <definedName name="Shareofwallet_plus0.95">#REF!</definedName>
    <definedName name="Shares2000Act" localSheetId="12">#REF!</definedName>
    <definedName name="Shares2000Act">#REF!</definedName>
    <definedName name="Shares2001Act" localSheetId="12">#REF!</definedName>
    <definedName name="Shares2001Act">#REF!</definedName>
    <definedName name="Shares2001For" localSheetId="12">#REF!</definedName>
    <definedName name="Shares2001For">#REF!</definedName>
    <definedName name="SharesConvertibleSecurities">0</definedName>
    <definedName name="SharesFullyDiluted">0</definedName>
    <definedName name="SharesOptions">0</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3" hidden="1">{"DCF","UPSIDE CASE",FALSE,"Sheet1";"DCF","BASE CASE",FALSE,"Sheet1";"DCF","DOWNSIDE CASE",FALSE,"Sheet1"}</definedName>
    <definedName name="sheet4" hidden="1">{"DCF","UPSIDE CASE",FALSE,"Sheet1";"DCF","BASE CASE",FALSE,"Sheet1";"DCF","DOWNSIDE CASE",FALSE,"Sheet1"}</definedName>
    <definedName name="SHELL" localSheetId="12">#REF!</definedName>
    <definedName name="SHELL">#REF!</definedName>
    <definedName name="Shield1.5" localSheetId="12">#REF!</definedName>
    <definedName name="Shield1.5">#REF!</definedName>
    <definedName name="ShiftDiff">0.25</definedName>
    <definedName name="ShiftPrem">0.5</definedName>
    <definedName name="SHO" localSheetId="12">#REF!</definedName>
    <definedName name="SHO">#REF!</definedName>
    <definedName name="shock">#REF!</definedName>
    <definedName name="ShortName">"New Millennium Business Planning Model"</definedName>
    <definedName name="SHOTTON">#REF!</definedName>
    <definedName name="SHPORD">2</definedName>
    <definedName name="shs_latest">shs_ord_latest+shs_pref_latest</definedName>
    <definedName name="shs_ord_latest">HLOOKUP(year_next,accounts,ROW(shs_ord_YE))</definedName>
    <definedName name="shs_pref_latest">HLOOKUP(year_next,accounts,ROW(shs_pref_YE))</definedName>
    <definedName name="SI">0.04</definedName>
    <definedName name="SIC_DISC_2018" localSheetId="12">#REF!</definedName>
    <definedName name="SIC_DISC_2018">#REF!</definedName>
    <definedName name="SIC_DISC_2019" localSheetId="12">#REF!</definedName>
    <definedName name="SIC_DISC_2019">#REF!</definedName>
    <definedName name="SIC_DISC_2020" localSheetId="12">#REF!</definedName>
    <definedName name="SIC_DISC_2020">#REF!</definedName>
    <definedName name="SID" hidden="1">"Cpavan"</definedName>
    <definedName name="siDirector">0</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IMULAZIONE_ANDAMENTO_MENSILE">"Profilatura Ricavi mensile"</definedName>
    <definedName name="SIN_NET">119</definedName>
    <definedName name="SINH">0</definedName>
    <definedName name="SINKING_FUND">10</definedName>
    <definedName name="SIRate2000" localSheetId="12">#REF!</definedName>
    <definedName name="SIRate2000">#REF!</definedName>
    <definedName name="sitelesales">0</definedName>
    <definedName name="SizeData">#N/A</definedName>
    <definedName name="sizes">FALSE</definedName>
    <definedName name="sjfgcbl" hidden="1">#REF!</definedName>
    <definedName name="SLEVIN" localSheetId="1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 localSheetId="12" hidden="1">{"SchI1",#N/A,FALSE,"Schedules";"SchI2",#N/A,FALSE,"Schedules"}</definedName>
    <definedName name="SO" hidden="1">{"SchI1",#N/A,FALSE,"Schedules";"SchI2",#N/A,FALSE,"Schedules"}</definedName>
    <definedName name="SocialSecurityIn" localSheetId="12">#REF!</definedName>
    <definedName name="SocialSecurityIn">#REF!</definedName>
    <definedName name="Société" localSheetId="12">#REF!</definedName>
    <definedName name="Société">#REF!</definedName>
    <definedName name="Sociétés" localSheetId="12">#REF!</definedName>
    <definedName name="Sociétés">#REF!</definedName>
    <definedName name="Sociétés2" localSheetId="12">#REF!</definedName>
    <definedName name="Sociétés2">#REF!</definedName>
    <definedName name="sodfhosh" localSheetId="12" hidden="1">{"summarized",#N/A,FALSE,"Group ohds inc systems";"summarized",#N/A,FALSE,"Group ohds exc systems";"summarized",#N/A,FALSE,"Systems"}</definedName>
    <definedName name="sodfhosh" hidden="1">{"summarized",#N/A,FALSE,"Group ohds inc systems";"summarized",#N/A,FALSE,"Group ohds exc systems";"summarized",#N/A,FALSE,"Systems"}</definedName>
    <definedName name="SOFT">0</definedName>
    <definedName name="SOFTPMKT">30</definedName>
    <definedName name="SOFTS">0</definedName>
    <definedName name="software_percentage_of_service_fees">1/3</definedName>
    <definedName name="solver_lin" hidden="1">0</definedName>
    <definedName name="solver_num" hidden="1">6</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hidden="1">[0]!Integer</definedName>
    <definedName name="solver_rhs5" hidden="1">[0]!Integer</definedName>
    <definedName name="solver_rhs6" hidden="1">[0]!Integer</definedName>
    <definedName name="solver_tmp" hidden="1">15</definedName>
    <definedName name="solver_typ" hidden="1">3</definedName>
    <definedName name="solver_val" hidden="1">90</definedName>
    <definedName name="SortRange">OFFSET(#REF!,,,COUNTA(#REF!)-COUNTBLANK(#REF!),COLUMN(#REF!)-1)</definedName>
    <definedName name="Source_workin_capital">"Zone combinée 21"</definedName>
    <definedName name="SouthCancelcommit" localSheetId="12">#REF!</definedName>
    <definedName name="SouthCancelcommit">#REF!</definedName>
    <definedName name="SouthCancelMTD" localSheetId="12">#REF!</definedName>
    <definedName name="SouthCancelMTD">#REF!</definedName>
    <definedName name="SouthCancelUpside" localSheetId="12">#REF!</definedName>
    <definedName name="SouthCancelUpside">#REF!</definedName>
    <definedName name="SouthNBCommit" localSheetId="12">#REF!</definedName>
    <definedName name="SouthNBCommit">#REF!</definedName>
    <definedName name="SouthNBMTD" localSheetId="12">#REF!</definedName>
    <definedName name="SouthNBMTD">#REF!</definedName>
    <definedName name="SouthNBUpside" localSheetId="12">#REF!</definedName>
    <definedName name="SouthNBUpside">#REF!</definedName>
    <definedName name="SouthRenewalCount" localSheetId="12">#REF!</definedName>
    <definedName name="SouthRenewalCount">#REF!</definedName>
    <definedName name="SouthUpsellcommit" localSheetId="12">#REF!</definedName>
    <definedName name="SouthUpsellcommit">#REF!</definedName>
    <definedName name="SouthUpsellMTD" localSheetId="12">#REF!</definedName>
    <definedName name="SouthUpsellMTD">#REF!</definedName>
    <definedName name="SouthUpsellUpside" localSheetId="12">#REF!</definedName>
    <definedName name="SouthUpsellUpside">#REF!</definedName>
    <definedName name="SouthVBEUcommit" localSheetId="12">#REF!</definedName>
    <definedName name="SouthVBEUcommit">#REF!</definedName>
    <definedName name="SouthVBEUMTD" localSheetId="12">#REF!</definedName>
    <definedName name="SouthVBEUMTD">#REF!</definedName>
    <definedName name="SouthVBEUUpside" localSheetId="12">#REF!</definedName>
    <definedName name="SouthVBEUUpside">#REF!</definedName>
    <definedName name="SPA_NET">114</definedName>
    <definedName name="Space">"          "</definedName>
    <definedName name="Spaces">"      "</definedName>
    <definedName name="Spanner_Auto_File">"G:\TECH\BUDGETS\smec2001\coalflow\deliveri.x2a"</definedName>
    <definedName name="SPHIMarch">12-MesesPasado</definedName>
    <definedName name="Spot_Rate_EUR_USD_Coinvestors" localSheetId="12">#REF!</definedName>
    <definedName name="Spot_Rate_EUR_USD_Coinvestors">#REF!</definedName>
    <definedName name="Spot_Rate_EUR_USD_HF" localSheetId="12">#REF!</definedName>
    <definedName name="Spot_Rate_EUR_USD_HF">#REF!</definedName>
    <definedName name="Spread_Monthly_Percentage">IF(OR(Date_Month_Diff&lt;Spread_Low,Date_Month_Diff&gt;=Spread_High),0,LOOKUP(Date_Month_Diff,Spread_Cume_Months,Spread_Percentages)/LOOKUP(Date_Month_Diff,Spread_Cume_Months,Spread_Months))</definedName>
    <definedName name="SPSet">"current"</definedName>
    <definedName name="SPWD" hidden="1">"pepsico"</definedName>
    <definedName name="SPWS_WBID">"BA406FCB-8E43-446F-8643-D86539327FA7"</definedName>
    <definedName name="SR_PER_CAR_2018" localSheetId="12">#REF!</definedName>
    <definedName name="SR_PER_CAR_2018">#REF!</definedName>
    <definedName name="SR_PER_CAR_2019" localSheetId="12">#REF!</definedName>
    <definedName name="SR_PER_CAR_2019">#REF!</definedName>
    <definedName name="SR_PER_CAR_2020" localSheetId="12">#REF!</definedName>
    <definedName name="SR_PER_CAR_2020">#REF!</definedName>
    <definedName name="s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CHR" localSheetId="12">#REF!</definedName>
    <definedName name="SSCHR">#REF!</definedName>
    <definedName name="SSCRep" localSheetId="12">#REF!</definedName>
    <definedName name="SSCRep">#REF!</definedName>
    <definedName name="SSCRevs" localSheetId="12">#REF!</definedName>
    <definedName name="SSCRevs">#REF!</definedName>
    <definedName name="sse"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e"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ss" hidden="1">#REF!</definedName>
    <definedName name="SSSSS" localSheetId="12"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T_RNG" localSheetId="12">#REF!</definedName>
    <definedName name="ST_RNG">#REF!</definedName>
    <definedName name="standard">#REF!</definedName>
    <definedName name="Standard_hours" localSheetId="12">#REF!</definedName>
    <definedName name="Standard_hours">#REF!</definedName>
    <definedName name="Start_input" localSheetId="12">#REF!</definedName>
    <definedName name="Start_input">#REF!</definedName>
    <definedName name="StartDate">#REF!</definedName>
    <definedName name="STAT93">"Diagram 25"</definedName>
    <definedName name="Station">1</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atus" localSheetId="12">#REF!</definedName>
    <definedName name="Status">#REF!</definedName>
    <definedName name="stef" localSheetId="12"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ora">#REF!</definedName>
    <definedName name="storage">"Chart 1"</definedName>
    <definedName name="StraightLine">1</definedName>
    <definedName name="Stub">#REF!</definedName>
    <definedName name="SUBS2" localSheetId="12">#REF!</definedName>
    <definedName name="SUBS2">#REF!</definedName>
    <definedName name="SUBS3" localSheetId="12">#REF!</definedName>
    <definedName name="SUBS3">#REF!</definedName>
    <definedName name="SUMM1" hidden="1">{"'Break down'!$A$4"}</definedName>
    <definedName name="summariseddiff" hidden="1">{"'Break down'!$A$4"}</definedName>
    <definedName name="Summary" hidden="1">#REF!</definedName>
    <definedName name="Summary_BS">MATCH(0.01,End_Bal,-1)+1</definedName>
    <definedName name="Summary_BS2">#N/A</definedName>
    <definedName name="super">{1,"EBIT";2,"Depreciation";3,"Change in Working Capital";4,"Provisions and Pensions/Other";5,"Capital expenditure"}</definedName>
    <definedName name="Suppressed">"R*"</definedName>
    <definedName name="SWE_NET">108</definedName>
    <definedName name="SWI_NET">118</definedName>
    <definedName name="switch" localSheetId="12">#REF!</definedName>
    <definedName name="switch">#REF!</definedName>
    <definedName name="Swvu.inputs._.raw._.data." hidden="1">#REF!</definedName>
    <definedName name="Swvu.summary1." hidden="1">#REF!</definedName>
    <definedName name="Swvu.summary2." hidden="1">#REF!</definedName>
    <definedName name="Swvu.summary3." hidden="1">#REF!</definedName>
    <definedName name="SYG" localSheetId="12" hidden="1">{"summarized",#N/A,FALSE,"Group ohds inc systems";"summarized",#N/A,FALSE,"Group ohds exc systems";"summarized",#N/A,FALSE,"Systems"}</definedName>
    <definedName name="SYG" hidden="1">{"summarized",#N/A,FALSE,"Group ohds inc systems";"summarized",#N/A,FALSE,"Group ohds exc systems";"summarized",#N/A,FALSE,"Systems"}</definedName>
    <definedName name="t" hidden="1">#REF!</definedName>
    <definedName name="T_Dis">16%</definedName>
    <definedName name="T_growth">6%</definedName>
    <definedName name="T_K1">"H15"</definedName>
    <definedName name="T_K2">"I15"</definedName>
    <definedName name="T_K3">"J15"</definedName>
    <definedName name="T_K4">"L15"</definedName>
    <definedName name="T_K5">"M15"</definedName>
    <definedName name="T_K6">"N15"</definedName>
    <definedName name="T0CODE1" localSheetId="12">#REF!</definedName>
    <definedName name="T0CODE1">#REF!</definedName>
    <definedName name="T0CODE2" localSheetId="12">#REF!</definedName>
    <definedName name="T0CODE2">#REF!</definedName>
    <definedName name="TabDimName">"MIKONEGR4"</definedName>
    <definedName name="TableName">"Dummy"</definedName>
    <definedName name="Tax_rate" localSheetId="12">#REF!</definedName>
    <definedName name="Tax_rate">#REF!</definedName>
    <definedName name="Taxes___HC">"ssflat"</definedName>
    <definedName name="TaxRate">#REF!</definedName>
    <definedName name="taxrate1">0.366</definedName>
    <definedName name="taxrate2">0.38</definedName>
    <definedName name="TaxTV">10%</definedName>
    <definedName name="TaxXL">5%</definedName>
    <definedName name="TB">"TB"</definedName>
    <definedName name="tdef">#REF!</definedName>
    <definedName name="Team">#REF!</definedName>
    <definedName name="TEES">#REF!</definedName>
    <definedName name="TEL">150</definedName>
    <definedName name="TELASIA">900</definedName>
    <definedName name="TELC">600</definedName>
    <definedName name="TELCAN">1000</definedName>
    <definedName name="TELCD">125</definedName>
    <definedName name="TELE">500</definedName>
    <definedName name="TELedu">65</definedName>
    <definedName name="TELIC">450</definedName>
    <definedName name="TELN">650</definedName>
    <definedName name="TELPMKT">70</definedName>
    <definedName name="TELPPS">300</definedName>
    <definedName name="TELPSM">400</definedName>
    <definedName name="TELPTNR">150</definedName>
    <definedName name="TELR">350</definedName>
    <definedName name="TELS">550</definedName>
    <definedName name="TELsales">400</definedName>
    <definedName name="TELW">1500</definedName>
    <definedName name="temp" hidden="1">{"'Break down'!$A$4"}</definedName>
    <definedName name="temp1" hidden="1">{"'Break down'!$A$4"}</definedName>
    <definedName name="Template.WIRE">"DBACCESS"</definedName>
    <definedName name="TemplateDate">32967</definedName>
    <definedName name="TemplateVersion">2</definedName>
    <definedName name="Term" localSheetId="12">#REF!</definedName>
    <definedName name="Term">#REF!</definedName>
    <definedName name="Terre">"Fourn."</definedName>
    <definedName name="test" localSheetId="12" hidden="1">{#N/A,#N/A,FALSE,"F_Plan";#N/A,#N/A,FALSE,"Parameter"}</definedName>
    <definedName name="test" hidden="1">{#N/A,#N/A,FALSE,"F_Plan";#N/A,#N/A,FALSE,"Parameter"}</definedName>
    <definedName name="test1" localSheetId="12" hidden="1">{#N/A,#N/A,FALSE,"Umsatz";#N/A,#N/A,FALSE,"Base V.02";#N/A,#N/A,FALSE,"Charts"}</definedName>
    <definedName name="test1" hidden="1">{#N/A,#N/A,FALSE,"Umsatz";#N/A,#N/A,FALSE,"Base V.02";#N/A,#N/A,FALSE,"Charts"}</definedName>
    <definedName name="Test10" localSheetId="12">#REF!</definedName>
    <definedName name="Test10">#REF!</definedName>
    <definedName name="test2" localSheetId="12" hidden="1">{#N/A,#N/A,FALSE,"F_Plan";#N/A,#N/A,FALSE,"Parameter"}</definedName>
    <definedName name="test2" hidden="1">{#N/A,#N/A,FALSE,"F_Plan";#N/A,#N/A,FALSE,"Parameter"}</definedName>
    <definedName name="test3" localSheetId="12" hidden="1">{#N/A,#N/A,FALSE,"Umsatz";#N/A,#N/A,FALSE,"Base V.02";#N/A,#N/A,FALSE,"Charts"}</definedName>
    <definedName name="test3" hidden="1">{#N/A,#N/A,FALSE,"Umsatz";#N/A,#N/A,FALSE,"Base V.02";#N/A,#N/A,FALSE,"Charts"}</definedName>
    <definedName name="test4" localSheetId="12" hidden="1">{#N/A,#N/A,FALSE,"F_Plan";#N/A,#N/A,FALSE,"Parameter"}</definedName>
    <definedName name="test4" hidden="1">{#N/A,#N/A,FALSE,"F_Plan";#N/A,#N/A,FALSE,"Parameter"}</definedName>
    <definedName name="TestAdd">"Test RefersTo1"</definedName>
    <definedName name="tests" localSheetId="12" hidden="1">{#N/A,#N/A,FALSE,"F_Plan";#N/A,#N/A,FALSE,"Parameter"}</definedName>
    <definedName name="tests" hidden="1">{#N/A,#N/A,FALSE,"F_Plan";#N/A,#N/A,FALSE,"Parameter"}</definedName>
    <definedName name="testv2" localSheetId="12" hidden="1">{#N/A,#N/A,FALSE,"F_Plan";#N/A,#N/A,FALSE,"Parameter"}</definedName>
    <definedName name="testv2" hidden="1">{#N/A,#N/A,FALSE,"F_Plan";#N/A,#N/A,FALSE,"Parameter"}</definedName>
    <definedName name="testv3" localSheetId="12" hidden="1">{#N/A,#N/A,FALSE,"Umsatz";#N/A,#N/A,FALSE,"Base V.02";#N/A,#N/A,FALSE,"Charts"}</definedName>
    <definedName name="testv3" hidden="1">{#N/A,#N/A,FALSE,"Umsatz";#N/A,#N/A,FALSE,"Base V.02";#N/A,#N/A,FALSE,"Charts"}</definedName>
    <definedName name="testv4" localSheetId="12" hidden="1">{#N/A,#N/A,FALSE,"F_Plan";#N/A,#N/A,FALSE,"Parameter"}</definedName>
    <definedName name="testv4" hidden="1">{#N/A,#N/A,FALSE,"F_Plan";#N/A,#N/A,FALSE,"Parameter"}</definedName>
    <definedName name="testv5" localSheetId="12" hidden="1">{#N/A,#N/A,FALSE,"Umsatz";#N/A,#N/A,FALSE,"Base V.02";#N/A,#N/A,FALSE,"Charts"}</definedName>
    <definedName name="testv5" hidden="1">{#N/A,#N/A,FALSE,"Umsatz";#N/A,#N/A,FALSE,"Base V.02";#N/A,#N/A,FALSE,"Charts"}</definedName>
    <definedName name="TEXT1" localSheetId="12">#REF!</definedName>
    <definedName name="TEXT1">#REF!</definedName>
    <definedName name="TextRefCopyRangeCount" hidden="1">12</definedName>
    <definedName name="tgv">#REF!</definedName>
    <definedName name="thinkcell2" hidden="1">#REF!</definedName>
    <definedName name="This_Year">"1998E"</definedName>
    <definedName name="three" hidden="1">#REF!</definedName>
    <definedName name="thz">#REF!</definedName>
    <definedName name="ticker">#REF!</definedName>
    <definedName name="Ticker_EBITDAQ1_LA">"$K$26"</definedName>
    <definedName name="ticker2">#REF!</definedName>
    <definedName name="TIM_ARPU_4Q02">29.1454442558008</definedName>
    <definedName name="TIM_Client_Traffic_1Q01">16.452624265311</definedName>
    <definedName name="TIM_Client_Traffic_1Q02">14.3340768352147</definedName>
    <definedName name="TIM_Client_Traffic_2Q01">16.0994599633772</definedName>
    <definedName name="TIM_Client_Traffic_2Q02">10.0869838792488</definedName>
    <definedName name="TIM_Client_Traffic_3Q01">15.179100878138</definedName>
    <definedName name="TIM_Client_Traffic_3Q02">6.4784571486453</definedName>
    <definedName name="TIM_Client_Traffic_4Q01">15.4504448912731</definedName>
    <definedName name="TIM_Client_Traffic_4Q02">7.56348787996157</definedName>
    <definedName name="TIM_Italy_Margin_2Q03">53.2765957446809</definedName>
    <definedName name="TIM_Italy_Margin_3Q03">57.1140669085046</definedName>
    <definedName name="TIM_Italy_Margin_4Q03">49.4174367215749</definedName>
    <definedName name="TIM_Italy_Revs_2Q03">2350</definedName>
    <definedName name="TIM_Italy_Revs_3Q03">2481</definedName>
    <definedName name="TIM_Price_Chg_1Q01">-9.77977314207471</definedName>
    <definedName name="TIM_Price_Chg_1Q02">-10.7619814191419</definedName>
    <definedName name="TIM_Price_Chg_2Q01">-8.00611763886983</definedName>
    <definedName name="TIM_Price_Chg_2Q02">-4.98126122943942</definedName>
    <definedName name="TIM_Price_Chg_3Q01">-4.59283596094045</definedName>
    <definedName name="TIM_Price_Chg_3Q02">-0.837254020577364</definedName>
    <definedName name="TIM_Price_Chg_4Q01">-7.22048521534689</definedName>
    <definedName name="TIM_Price_Chg_4Q02">0.288180909115866</definedName>
    <definedName name="TIM_Total_Mins_1Q00">6700</definedName>
    <definedName name="TIM_Total_Mins_1Q01">7996</definedName>
    <definedName name="TIM_Total_Mins_1Q02">8766</definedName>
    <definedName name="TIM_Total_Mins_2Q01">8315</definedName>
    <definedName name="time">"FYE DECEMBER 31,"</definedName>
    <definedName name="TITLE_PROJECT">"PROJECT"</definedName>
    <definedName name="Titre2">"Conseil de surveillance du 14 mars 2007"</definedName>
    <definedName name="titreDG">"Comité de Direction Générale"</definedName>
    <definedName name="titretrim">"Réalisé"</definedName>
    <definedName name="TLA.027" hidden="1">#REF!</definedName>
    <definedName name="TLA.028" hidden="1">#REF!</definedName>
    <definedName name="TLA.029" hidden="1">#REF!</definedName>
    <definedName name="TLA.087" hidden="1">#REF!</definedName>
    <definedName name="TM">TAREK MAHMOUD</definedName>
    <definedName name="tmp" hidden="1">{"'Break down'!$A$4"}</definedName>
    <definedName name="Top_Name_Back" localSheetId="12">OFFSET(#REF!,1,,COUNTA(#REF!)-1)</definedName>
    <definedName name="Top_Name_Back">OFFSET(#REF!,1,,COUNTA(#REF!)-1)</definedName>
    <definedName name="Top_Name_Front" localSheetId="12">OFFSET(#REF!,1,,COUNTA(#REF!)-1)</definedName>
    <definedName name="Top_Name_Front">OFFSET(#REF!,1,,COUNTA(#REF!)-1)</definedName>
    <definedName name="TopIDVal" localSheetId="12">#REF!</definedName>
    <definedName name="TopIDVal">#REF!</definedName>
    <definedName name="TopKeep" localSheetId="12">#REF!</definedName>
    <definedName name="TopKeep">#REF!</definedName>
    <definedName name="TopOfTable_Table_1">#REF!</definedName>
    <definedName name="TOS">#REF!</definedName>
    <definedName name="Total_Bus_ROIC">OFFSET([0]!XRange,12,0)</definedName>
    <definedName name="Total_Debt_1997">639.355+40.665+121</definedName>
    <definedName name="Total_Payment">Scheduled_Payment+Extra_Payment</definedName>
    <definedName name="total_unit_growth">#REF!</definedName>
    <definedName name="Totalcost">#REF!</definedName>
    <definedName name="tppp" hidden="1">{"'Break down'!$A$4"}</definedName>
    <definedName name="Trace">FALSE</definedName>
    <definedName name="TRAILER_TOP">26</definedName>
    <definedName name="TRAIN">0</definedName>
    <definedName name="Transporte">#REF!</definedName>
    <definedName name="TRAVEL">2000</definedName>
    <definedName name="TRAVELASIA">3000</definedName>
    <definedName name="TRAVELC">1100</definedName>
    <definedName name="TRAVELCAN">1600</definedName>
    <definedName name="TRAVELCD">1200</definedName>
    <definedName name="TRAVELCN">800</definedName>
    <definedName name="TRAVELE">1000</definedName>
    <definedName name="TRAVELEMEA">2240</definedName>
    <definedName name="TRAVELESC">3000</definedName>
    <definedName name="TRAVELIC">1200</definedName>
    <definedName name="TRAVELM">400</definedName>
    <definedName name="TRAVELN">900</definedName>
    <definedName name="TRAVELP">600</definedName>
    <definedName name="TRAVELPMKT">640</definedName>
    <definedName name="TRAVELPS">1200</definedName>
    <definedName name="TRAVELPSM">6400</definedName>
    <definedName name="TRAVELPTNR">1200</definedName>
    <definedName name="TRAVELR">4000</definedName>
    <definedName name="TRAVELROC">100</definedName>
    <definedName name="TRAVELS">1100</definedName>
    <definedName name="TRAVELSAM">1800</definedName>
    <definedName name="TRAVELW">1300</definedName>
    <definedName name="trc_XLS_DATASHEET_ProtectDate">35417.7656018519</definedName>
    <definedName name="TRef1" localSheetId="12">#REF!</definedName>
    <definedName name="TRef1">#REF!</definedName>
    <definedName name="TRef2" localSheetId="12">#REF!</definedName>
    <definedName name="TRef2">#REF!</definedName>
    <definedName name="trés">3.2</definedName>
    <definedName name="Tréso">0.0347</definedName>
    <definedName name="Tréso1">0.02615</definedName>
    <definedName name="Tréso2">0.0485</definedName>
    <definedName name="Tréso3">0.0265</definedName>
    <definedName name="TRGC10" localSheetId="12">#REF!</definedName>
    <definedName name="TRGC10">#REF!</definedName>
    <definedName name="TRGC5" localSheetId="12">#REF!</definedName>
    <definedName name="TRGC5">#REF!</definedName>
    <definedName name="TRGC6" localSheetId="12">#REF!</definedName>
    <definedName name="TRGC6">#REF!</definedName>
    <definedName name="TRGC7" localSheetId="12">#REF!</definedName>
    <definedName name="TRGC7">#REF!</definedName>
    <definedName name="TRGC8" localSheetId="12">#REF!</definedName>
    <definedName name="TRGC8">#REF!</definedName>
    <definedName name="TRGC9" localSheetId="12">#REF!</definedName>
    <definedName name="TRGC9">#REF!</definedName>
    <definedName name="TRIB10" localSheetId="12">#REF!</definedName>
    <definedName name="TRIB10">#REF!</definedName>
    <definedName name="TRIB5" localSheetId="12">#REF!</definedName>
    <definedName name="TRIB5">#REF!</definedName>
    <definedName name="TRIB6" localSheetId="12">#REF!</definedName>
    <definedName name="TRIB6">#REF!</definedName>
    <definedName name="TRIB7" localSheetId="12">#REF!</definedName>
    <definedName name="TRIB7">#REF!</definedName>
    <definedName name="TRIB8" localSheetId="12">#REF!</definedName>
    <definedName name="TRIB8">#REF!</definedName>
    <definedName name="TRIB9" localSheetId="12">#REF!</definedName>
    <definedName name="TRIB9">#REF!</definedName>
    <definedName name="TRIC10" localSheetId="12">#REF!</definedName>
    <definedName name="TRIC10">#REF!</definedName>
    <definedName name="TRIC5" localSheetId="12">#REF!</definedName>
    <definedName name="TRIC5">#REF!</definedName>
    <definedName name="TRIC6" localSheetId="12">#REF!</definedName>
    <definedName name="TRIC6">#REF!</definedName>
    <definedName name="TRIC7" localSheetId="12">#REF!</definedName>
    <definedName name="TRIC7">#REF!</definedName>
    <definedName name="TRIC8" localSheetId="12">#REF!</definedName>
    <definedName name="TRIC8">#REF!</definedName>
    <definedName name="TRIC9" localSheetId="12">#REF!</definedName>
    <definedName name="TRIC9">#REF!</definedName>
    <definedName name="TRIMI10" localSheetId="12">#REF!</definedName>
    <definedName name="TRIMI10">#REF!</definedName>
    <definedName name="TRIMI5" localSheetId="12">#REF!</definedName>
    <definedName name="TRIMI5">#REF!</definedName>
    <definedName name="TRIMI6" localSheetId="12">#REF!</definedName>
    <definedName name="TRIMI6">#REF!</definedName>
    <definedName name="TRIMI7" localSheetId="12">#REF!</definedName>
    <definedName name="TRIMI7">#REF!</definedName>
    <definedName name="TRIMI8" localSheetId="12">#REF!</definedName>
    <definedName name="TRIMI8">#REF!</definedName>
    <definedName name="TRIMI9" localSheetId="12">#REF!</definedName>
    <definedName name="TRIMI9">#REF!</definedName>
    <definedName name="TRIMII10" localSheetId="12">#REF!</definedName>
    <definedName name="TRIMII10">#REF!</definedName>
    <definedName name="TRIMII5" localSheetId="12">#REF!</definedName>
    <definedName name="TRIMII5">#REF!</definedName>
    <definedName name="TRIMII6" localSheetId="12">#REF!</definedName>
    <definedName name="TRIMII6">#REF!</definedName>
    <definedName name="TRIMII7" localSheetId="12">#REF!</definedName>
    <definedName name="TRIMII7">#REF!</definedName>
    <definedName name="TRIMII8" localSheetId="12">#REF!</definedName>
    <definedName name="TRIMII8">#REF!</definedName>
    <definedName name="TRIMII9" localSheetId="12">#REF!</definedName>
    <definedName name="TRIMII9">#REF!</definedName>
    <definedName name="Trinity_Mirror__combined">"print_a"</definedName>
    <definedName name="TRIVOL">8</definedName>
    <definedName name="trreed">#REF!</definedName>
    <definedName name="trtgh">#REF!</definedName>
    <definedName name="trtzre">#REF!</definedName>
    <definedName name="trw" hidden="1">{#N/A,#N/A,TRUE,"Historicals";#N/A,#N/A,TRUE,"Charts";#N/A,#N/A,TRUE,"Forecasts"}</definedName>
    <definedName name="trwegdfs" hidden="1">{#N/A,#N/A,TRUE,"Historicals";#N/A,#N/A,TRUE,"Charts";#N/A,#N/A,TRUE,"Forecasts"}</definedName>
    <definedName name="trwetre" hidden="1">{#N/A,#N/A,TRUE,"Historicals";#N/A,#N/A,TRUE,"Charts";#N/A,#N/A,TRUE,"Forecasts"}</definedName>
    <definedName name="trzrtr">#REF!</definedName>
    <definedName name="TS_IND">#REF!</definedName>
    <definedName name="TS_LOCATION">#REF!</definedName>
    <definedName name="TSPERSON_TYPE">#REF!</definedName>
    <definedName name="TT_01CODES" localSheetId="12">#REF!</definedName>
    <definedName name="TT_01CODES">#REF!</definedName>
    <definedName name="ttttttttttt">#REF!</definedName>
    <definedName name="tttttttttttt">#REF!</definedName>
    <definedName name="two" hidden="1">#REF!</definedName>
    <definedName name="tx">1.01</definedName>
    <definedName name="Tx_Rate">16%</definedName>
    <definedName name="TxCooke">0.0294</definedName>
    <definedName name="TxCooke1">0.0231</definedName>
    <definedName name="TxCooke2">0.068</definedName>
    <definedName name="TxDépo">-0.00012178</definedName>
    <definedName name="TxFCP">42.5/60.3</definedName>
    <definedName name="txrep1">0.2</definedName>
    <definedName name="txretrodcaf">0.6</definedName>
    <definedName name="TxSICAV">155.2/135.9</definedName>
    <definedName name="ty" localSheetId="12"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tyeyer" hidden="1">{#N/A,#N/A,TRUE,"Historicals";#N/A,#N/A,TRUE,"Charts";#N/A,#N/A,TRUE,"Forecasts"}</definedName>
    <definedName name="tyjfdg" hidden="1">{#N/A,#N/A,TRUE,"Historicals";#N/A,#N/A,TRUE,"Charts";#N/A,#N/A,TRUE,"Forecasts"}</definedName>
    <definedName name="Type">"IndusFR"</definedName>
    <definedName name="type_retrieve">"complet"</definedName>
    <definedName name="tyrvb765" hidden="1">{"'Break down'!$A$4"}</definedName>
    <definedName name="tyui" hidden="1">#REF!</definedName>
    <definedName name="u">#REF!</definedName>
    <definedName name="ui" hidden="1">#REF!</definedName>
    <definedName name="uiuyiutit" hidden="1">{#N/A,#N/A,TRUE,"Historicals";#N/A,#N/A,TRUE,"Charts";#N/A,#N/A,TRUE,"Forecasts"}</definedName>
    <definedName name="uj">#REF!</definedName>
    <definedName name="UK_mnth" localSheetId="12">#REF!</definedName>
    <definedName name="UK_mnth">#REF!</definedName>
    <definedName name="UK_Mnth_BUD" localSheetId="12">#REF!</definedName>
    <definedName name="UK_Mnth_BUD">#REF!</definedName>
    <definedName name="UK_newtb" localSheetId="12">#REF!</definedName>
    <definedName name="UK_newtb">#REF!</definedName>
    <definedName name="UK_qtd" localSheetId="12">#REF!</definedName>
    <definedName name="UK_qtd">#REF!</definedName>
    <definedName name="UK_Qtr_BUD" localSheetId="12">#REF!</definedName>
    <definedName name="UK_Qtr_BUD">#REF!</definedName>
    <definedName name="UK_ytd" localSheetId="12">#REF!</definedName>
    <definedName name="UK_ytd">#REF!</definedName>
    <definedName name="UK_Ytd_BUD" localSheetId="12">#REF!</definedName>
    <definedName name="UK_Ytd_BUD">#REF!</definedName>
    <definedName name="UNDEF">0</definedName>
    <definedName name="Unemployment_minus0.95">#REF!</definedName>
    <definedName name="Unemployment_plus0.95">#REF!</definedName>
    <definedName name="Unemployment_rate">#REF!</definedName>
    <definedName name="unit_A?">IF(unit_A&lt;&gt;"",TRUE,FALSE)</definedName>
    <definedName name="unit_B?">IF(unit_B&lt;&gt;"",TRUE,FALSE)</definedName>
    <definedName name="unit_C?">IF(unit_C&lt;&gt;"",TRUE,FALSE)</definedName>
    <definedName name="unit_D?">IF(unit_D&lt;&gt;"",TRUE,FALSE)</definedName>
    <definedName name="unit_E?">IF(unit_E&lt;&gt;"",TRUE,FALSE)</definedName>
    <definedName name="unit_F?">IF(unit_F&lt;&gt;"",TRUE,FALSE)</definedName>
    <definedName name="unit_G?">IF(unit_G&lt;&gt;"",TRUE,FALSE)</definedName>
    <definedName name="unit_H?">IF(unit_H&lt;&gt;"",TRUE,FALSE)</definedName>
    <definedName name="unit_I?">IF(unit_I&lt;&gt;"",TRUE,FALSE)</definedName>
    <definedName name="unit_J?">IF(unit_J&lt;&gt;"",TRUE,FALSE)</definedName>
    <definedName name="UnitAct" localSheetId="12">#REF!</definedName>
    <definedName name="UnitAct">#REF!</definedName>
    <definedName name="United_States_Corporate_HQ_Leveling_Matrix__Senior_Management___Executives">"USLeveling"</definedName>
    <definedName name="UnitStringsList">OFFSET(UnitStrings,0,0,ROWS(UnitStrings),1)</definedName>
    <definedName name="unref" localSheetId="12">#REF!</definedName>
    <definedName name="unref">#REF!</definedName>
    <definedName name="UNTOTS">#REF!</definedName>
    <definedName name="Update">OFFSET(Full_Print,0,0,Last_Row)</definedName>
    <definedName name="UpgradeVersion">"v2.35"</definedName>
    <definedName name="upo" hidden="1">{"'Break down'!$A$4"}</definedName>
    <definedName name="Upside">"5-Upside"</definedName>
    <definedName name="Ursprung">#REF!</definedName>
    <definedName name="US_EUR_rate">"e"</definedName>
    <definedName name="US_Hispanic__NewNet">"stationsincome"</definedName>
    <definedName name="US_mnth" localSheetId="12">#REF!</definedName>
    <definedName name="US_mnth">#REF!</definedName>
    <definedName name="US_qtd" localSheetId="12">#REF!</definedName>
    <definedName name="US_qtd">#REF!</definedName>
    <definedName name="US_TB" localSheetId="12">#REF!</definedName>
    <definedName name="US_TB">#REF!</definedName>
    <definedName name="US_ytd" localSheetId="12">#REF!</definedName>
    <definedName name="US_ytd">#REF!</definedName>
    <definedName name="USA_Mnth_BUD" localSheetId="12">#REF!</definedName>
    <definedName name="USA_Mnth_BUD">#REF!</definedName>
    <definedName name="USA_NET">109</definedName>
    <definedName name="USA_Qtr_Bud" localSheetId="12">#REF!</definedName>
    <definedName name="USA_Qtr_Bud">#REF!</definedName>
    <definedName name="USA_Ytd_BUD" localSheetId="12">#REF!</definedName>
    <definedName name="USA_Ytd_BUD">#REF!</definedName>
    <definedName name="UseAllCash">2</definedName>
    <definedName name="Useful_Life_of_Depreciable_PP_E">"PPElife"</definedName>
    <definedName name="Utdelningf">#REF!</definedName>
    <definedName name="uu" localSheetId="12" hidden="1">{#N/A,#N/A,TRUE,"Cover sheet";#N/A,#N/A,TRUE,"Summary";#N/A,#N/A,TRUE,"Key Assumptions";#N/A,#N/A,TRUE,"Profit &amp; Loss";#N/A,#N/A,TRUE,"Balance Sheet";#N/A,#N/A,TRUE,"Cashflow";#N/A,#N/A,TRUE,"IRR";#N/A,#N/A,TRUE,"Ratios";#N/A,#N/A,TRUE,"Debt analysis"}</definedName>
    <definedName name="uu" hidden="1">{#N/A,#N/A,TRUE,"Cover sheet";#N/A,#N/A,TRUE,"Summary";#N/A,#N/A,TRUE,"Key Assumptions";#N/A,#N/A,TRUE,"Profit &amp; Loss";#N/A,#N/A,TRUE,"Balance Sheet";#N/A,#N/A,TRUE,"Cashflow";#N/A,#N/A,TRUE,"IRR";#N/A,#N/A,TRUE,"Ratios";#N/A,#N/A,TRUE,"Debt analysis"}</definedName>
    <definedName name="UUU" hidden="1">{"'Break down'!$A$4"}</definedName>
    <definedName name="uuuuuuuuuu">#REF!</definedName>
    <definedName name="uuuuuuuuuuuuuuuuuuuuuuuu">#REF!</definedName>
    <definedName name="uy" hidden="1">{"'Break down'!$A$4"}</definedName>
    <definedName name="UY675VB" hidden="1">{"'Break down'!$A$4"}</definedName>
    <definedName name="uyrjn" hidden="1">{#N/A,#N/A,TRUE,"Historicals";#N/A,#N/A,TRUE,"Charts";#N/A,#N/A,TRUE,"Forecasts"}</definedName>
    <definedName name="uzttuztu">#REF!</definedName>
    <definedName name="v" hidden="1">#REF!</definedName>
    <definedName name="VAC">0</definedName>
    <definedName name="val_date" localSheetId="12">#REF!</definedName>
    <definedName name="val_date">#REF!</definedName>
    <definedName name="Validation">"MAM"</definedName>
    <definedName name="ValuationAdjustmentsOther">0</definedName>
    <definedName name="ValuationAdjustmentsValue">0</definedName>
    <definedName name="ValuationCellularValue">0</definedName>
    <definedName name="ValuationDebtAdjustment">0</definedName>
    <definedName name="ValuationDebtNet">0</definedName>
    <definedName name="ValuationDebtTotal">0</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e">#REF!</definedName>
    <definedName name="Values_Entered">IF(Loan_Amount*Interest_Rate*Loan_Years*Loan_Start&gt;0,1,0)</definedName>
    <definedName name="Valutaf">#REF!</definedName>
    <definedName name="VAT_Rate" localSheetId="12">#REF!</definedName>
    <definedName name="VAT_Rate">#REF!</definedName>
    <definedName name="vb">IF(Loan_Amount*Interest_Rate*Loan_Years*Loan_Start&gt;0,1,0)</definedName>
    <definedName name="VBFG4532" hidden="1">{"'Break down'!$A$4"}</definedName>
    <definedName name="VBFR435" hidden="1">{"'Break down'!$A$4"}</definedName>
    <definedName name="vbghy" hidden="1">{"'Break down'!$A$4"}</definedName>
    <definedName name="vbgrtyu" hidden="1">{"'Break down'!$A$4"}</definedName>
    <definedName name="vcb">#REF!</definedName>
    <definedName name="vcf" hidden="1">{"'Break down'!$A$4"}</definedName>
    <definedName name="vcxvf" hidden="1">{#N/A,#N/A,TRUE,"Historicals";#N/A,#N/A,TRUE,"Charts";#N/A,#N/A,TRUE,"Forecasts"}</definedName>
    <definedName name="vcxvfds" hidden="1">{#N/A,#N/A,TRUE,"Historicals";#N/A,#N/A,TRUE,"Charts";#N/A,#N/A,TRUE,"Forecasts"}</definedName>
    <definedName name="vdfsvdsre" hidden="1">{#N/A,#N/A,TRUE,"Historicals";#N/A,#N/A,TRUE,"Charts";#N/A,#N/A,TRUE,"Forecasts"}</definedName>
    <definedName name="vdsfd" hidden="1">{#N/A,#N/A,TRUE,"Historicals";#N/A,#N/A,TRUE,"Charts";#N/A,#N/A,TRUE,"Forecasts"}</definedName>
    <definedName name="Veolia">#N/A</definedName>
    <definedName name="Verisure_Cancellations">#REF!</definedName>
    <definedName name="Verisure_Installations">#REF!</definedName>
    <definedName name="Verisure_Portfolio">#REF!</definedName>
    <definedName name="Version">"June 29, 2004"</definedName>
    <definedName name="Version.WIRE">1</definedName>
    <definedName name="Version_local" localSheetId="12">#REF!</definedName>
    <definedName name="Version_local">#REF!</definedName>
    <definedName name="Version1">"Final V1.0   12/26/00"</definedName>
    <definedName name="Version2">"RePlan w/RTP  V1.0   6/6/01"</definedName>
    <definedName name="VersionNo">1</definedName>
    <definedName name="VersionRTP">"RePlan w/RTP  V1.0   6/6/01"</definedName>
    <definedName name="versionv">"2002  Budget Version 8.0 (1-23-02)"</definedName>
    <definedName name="vetab" localSheetId="12">#REF!</definedName>
    <definedName name="vetab">#REF!</definedName>
    <definedName name="vfdsagra" hidden="1">{#N/A,#N/A,TRUE,"Historicals";#N/A,#N/A,TRUE,"Charts";#N/A,#N/A,TRUE,"Forecasts"}</definedName>
    <definedName name="vfgyui" hidden="1">{"'Break down'!$A$4"}</definedName>
    <definedName name="vftgyu" hidden="1">{"'Break down'!$A$4"}</definedName>
    <definedName name="vftyui" hidden="1">{"'Break down'!$A$4"}</definedName>
    <definedName name="vgfrt" hidden="1">{"'Break down'!$A$4"}</definedName>
    <definedName name="vghio" hidden="1">{"'Break down'!$A$4"}</definedName>
    <definedName name="Video_Royalty_Ultimate">0.2*SUM(Video_Revenue_Ultimate)</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2">#REF!</definedName>
    <definedName name="Volumes">#REF!</definedName>
    <definedName name="Vote_revenue2019Budget" localSheetId="12">#REF!</definedName>
    <definedName name="Vote_revenue2019Budget">#REF!</definedName>
    <definedName name="Vote_revenue2020Budget" localSheetId="12">#REF!</definedName>
    <definedName name="Vote_revenue2020Budget">#REF!</definedName>
    <definedName name="VSTS_ValidationRange_0d530b3b307c461d905ffe4d33b8c1db" hidden="1">#REF!</definedName>
    <definedName name="VSTS_ValidationRange_1fa90afd0f4c41d9bc2e4a68a4dd84b3" hidden="1">#REF!</definedName>
    <definedName name="VSTS_ValidationRange_2d7d79b37bc1425fa330ab4d41b2f296" hidden="1">#REF!</definedName>
    <definedName name="VSTS_ValidationRange_620052f24b104f18b2829242d0bb89fb" hidden="1">#REF!</definedName>
    <definedName name="VSTS_ValidationRange_acc9e5b6a30c4f5dba02c784481239cf" hidden="1">#REF!</definedName>
    <definedName name="VSTS_ValidationRange_cd01143961e34379a91a9f6bcbfaf0dd" hidden="1">#REF!</definedName>
    <definedName name="VSTS_ValidationRange_ce55b95ac61146ae91c4fdec275779c1" hidden="1">#REF!</definedName>
    <definedName name="VSTS_ValidationRange_d41edd33bf574c919a4e93b86c5f20f7" hidden="1">#REF!</definedName>
    <definedName name="VSTS_ValidationRange_dfe173c0500c41c3a9ee2e7694e2a2db" hidden="1">#REF!</definedName>
    <definedName name="VSTS_ValidationRange_f46c80326b9a47d6b4d09e1d57dae726" hidden="1">#REF!</definedName>
    <definedName name="VSTS_ValidationRange_fec95b8cf5694ffab9ba69213d791a1f" hidden="1">#REF!</definedName>
    <definedName name="VTM_13" hidden="1">#REF!</definedName>
    <definedName name="vv" localSheetId="12"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2">#REF!</definedName>
    <definedName name="WACC">#REF!</definedName>
    <definedName name="WACC_debt">IF(WACC_ac?,WACC_debt_ac,WACC_debt_mkt)</definedName>
    <definedName name="WACC_equity">IF(WACC_ac?,WACC_equity_ac,WACC_equity_mkt)</definedName>
    <definedName name="WBFEASLPF">0.001</definedName>
    <definedName name="WBGOREPLOC">1</definedName>
    <definedName name="WBITOL">0.05</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2">#REF!</definedName>
    <definedName name="WCpercent">#REF!</definedName>
    <definedName name="wdchui">2050/Dólar</definedName>
    <definedName name="We_provide_historical_sales__units__ABP_data_by_customer.">"STEP 1,2,3"</definedName>
    <definedName name="Week_day" localSheetId="12">#REF!</definedName>
    <definedName name="Week_day">#REF!</definedName>
    <definedName name="Week_no" localSheetId="12">#REF!</definedName>
    <definedName name="Week_no">#REF!</definedName>
    <definedName name="Weekday_choice" localSheetId="12">#REF!</definedName>
    <definedName name="Weekday_choice">#REF!</definedName>
    <definedName name="Weekly_Recipients" localSheetId="12">#REF!</definedName>
    <definedName name="Weekly_Recipients">#REF!</definedName>
    <definedName name="weer">#REF!</definedName>
    <definedName name="wef"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o" hidden="1">{"'Break down'!$A$4"}</definedName>
    <definedName name="WEPS06">0.98</definedName>
    <definedName name="werewte">#REF!</definedName>
    <definedName name="wert" hidden="1">#REF!</definedName>
    <definedName name="werttt" hidden="1">{"'Break down'!$A$4"}</definedName>
    <definedName name="werw">#REF!</definedName>
    <definedName name="WestCancelcommit" localSheetId="12">#REF!</definedName>
    <definedName name="WestCancelcommit">#REF!</definedName>
    <definedName name="WestCancelMTD" localSheetId="12">#REF!</definedName>
    <definedName name="WestCancelMTD">#REF!</definedName>
    <definedName name="WestCancelUpside" localSheetId="12">#REF!</definedName>
    <definedName name="WestCancelUpside">#REF!</definedName>
    <definedName name="WestNBcommit" localSheetId="12">#REF!</definedName>
    <definedName name="WestNBcommit">#REF!</definedName>
    <definedName name="WestNBMTD" localSheetId="12">#REF!</definedName>
    <definedName name="WestNBMTD">#REF!</definedName>
    <definedName name="WestNBUpside" localSheetId="12">#REF!</definedName>
    <definedName name="WestNBUpside">#REF!</definedName>
    <definedName name="WestRenewalCount" localSheetId="12">#REF!</definedName>
    <definedName name="WestRenewalCount">#REF!</definedName>
    <definedName name="WestUpsellcommit" localSheetId="12">#REF!</definedName>
    <definedName name="WestUpsellcommit">#REF!</definedName>
    <definedName name="WestUpsellMTD" localSheetId="12">#REF!</definedName>
    <definedName name="WestUpsellMTD">#REF!</definedName>
    <definedName name="WestUpsellUpside" localSheetId="12">#REF!</definedName>
    <definedName name="WestUpsellUpside">#REF!</definedName>
    <definedName name="WestVBEUcommit" localSheetId="12">#REF!</definedName>
    <definedName name="WestVBEUcommit">#REF!</definedName>
    <definedName name="WestVBEUMTD" localSheetId="12">#REF!</definedName>
    <definedName name="WestVBEUMTD">#REF!</definedName>
    <definedName name="WestVBEUUpside" localSheetId="12">#REF!</definedName>
    <definedName name="WestVBEUUpside">#REF!</definedName>
    <definedName name="wewe">#REF!</definedName>
    <definedName name="wfgfdhb">#REF!</definedName>
    <definedName name="wll">TAREK MAHMOUD</definedName>
    <definedName name="Wockhardt" localSheetId="12"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orkbookProtected">FALSE</definedName>
    <definedName name="worstchart">"Chart 5"</definedName>
    <definedName name="wq">#REF!</definedName>
    <definedName name="wqrfasdfasdfadf">IF(OR(Date_Month_Diff&lt;Spread_Low,Date_Month_Diff&gt;=Spread_High),0,LOOKUP(Date_Month_Diff,Spread_Cume_Months,Spread_Percentages)/LOOKUP(Date_Month_Diff,Spread_Cume_Months,Spread_Months))</definedName>
    <definedName name="wrn" localSheetId="12" hidden="1">{"final plan",#N/A,FALSE,"Summary final for document";"change since original",#N/A,FALSE,"Summary final for document";"variance from 1999",#N/A,FALSE,"Summary final for document"}</definedName>
    <definedName name="wrn" hidden="1">{"final plan",#N/A,FALSE,"Summary final for document";"change since original",#N/A,FALSE,"Summary final for document";"variance from 1999",#N/A,FALSE,"Summary final for document"}</definedName>
    <definedName name="wrn.10yp._.balance._.sheet." localSheetId="12" hidden="1">{"10yp balance sheet",#N/A,FALSE,"Celtel alternative 6"}</definedName>
    <definedName name="wrn.10yp._.balance._.sheet." hidden="1">{"10yp balance sheet",#N/A,FALSE,"Celtel alternative 6"}</definedName>
    <definedName name="wrn.10yp._.capex." localSheetId="12" hidden="1">{"10yp capex",#N/A,FALSE,"Celtel alternative 6"}</definedName>
    <definedName name="wrn.10yp._.capex." hidden="1">{"10yp capex",#N/A,FALSE,"Celtel alternative 6"}</definedName>
    <definedName name="wrn.10yp._.customers." localSheetId="12" hidden="1">{"10yp customers",#N/A,FALSE,"Celtel alternative 6"}</definedName>
    <definedName name="wrn.10yp._.customers." hidden="1">{"10yp customers",#N/A,FALSE,"Celtel alternative 6"}</definedName>
    <definedName name="wrn.10yp._.graphs." localSheetId="12" hidden="1">{"10yp graphs",#N/A,FALSE,"Market Data"}</definedName>
    <definedName name="wrn.10yp._.graphs." hidden="1">{"10yp graphs",#N/A,FALSE,"Market Data"}</definedName>
    <definedName name="wrn.10yp._.key._.data." localSheetId="12" hidden="1">{"10yp key data",#N/A,FALSE,"Market Data"}</definedName>
    <definedName name="wrn.10yp._.key._.data." hidden="1">{"10yp key data",#N/A,FALSE,"Market Data"}</definedName>
    <definedName name="wrn.10yp._.profit._.and._.loss." localSheetId="12" hidden="1">{"10yp profit and loss",#N/A,FALSE,"Celtel alternative 6"}</definedName>
    <definedName name="wrn.10yp._.profit._.and._.loss." hidden="1">{"10yp profit and loss",#N/A,FALSE,"Celtel alternative 6"}</definedName>
    <definedName name="wrn.10yp._.tariffs." localSheetId="12" hidden="1">{"10yp tariffs",#N/A,FALSE,"Celtel alternative 6"}</definedName>
    <definedName name="wrn.10yp._.tariffs." hidden="1">{"10yp tariffs",#N/A,FALSE,"Celtel alternative 6"}</definedName>
    <definedName name="wrn.2._.pagers." localSheetId="12" hidden="1">{"Cover",#N/A,FALSE,"Cover";"Summary",#N/A,FALSE,"Summarpage"}</definedName>
    <definedName name="wrn.2._.pagers." hidden="1">{"Cover",#N/A,FALSE,"Cover";"Summary",#N/A,FALSE,"Summarpage"}</definedName>
    <definedName name="wrn.Acquisition_matrix." localSheetId="12" hidden="1">{"Acq_matrix",#N/A,FALSE,"Acquisition Matrix"}</definedName>
    <definedName name="wrn.Acquisition_matrix." hidden="1">{"Acq_matrix",#N/A,FALSE,"Acquisition Matrix"}</definedName>
    <definedName name="wrn.ACTUAL._.ACTIVITY._.SECTION." localSheetId="12" hidden="1">{"ACTUAL",#N/A,FALSE,"ACTUAL"}</definedName>
    <definedName name="wrn.ACTUAL._.ACTIVITY._.SECTION." hidden="1">{"ACTUAL",#N/A,FALSE,"ACTUAL"}</definedName>
    <definedName name="wrn.Aging._.and._.Trend._.Analysis." localSheetId="1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ex." localSheetId="12" hidden="1">{#N/A,#N/A,FALSE,"TradeSumm";#N/A,#N/A,FALSE,"StatsSumm"}</definedName>
    <definedName name="wrn.Alex." hidden="1">{#N/A,#N/A,FALSE,"TradeSumm";#N/A,#N/A,FALSE,"StatsSumm"}</definedName>
    <definedName name="wrn.all." localSheetId="12" hidden="1">{"Bank Rec",#N/A,FALSE,"Bank Rec";"Cash Book",#N/A,FALSE,"Cash Book";"Gen Sheet",#N/A,FALSE,"Gen Sheet"}</definedName>
    <definedName name="wrn.all." hidden="1">{"Bank Rec",#N/A,FALSE,"Bank Rec";"Cash Book",#N/A,FALSE,"Cash Book";"Gen Sheet",#N/A,FALSE,"Gen Sheet"}</definedName>
    <definedName name="wrn.all._.input." localSheetId="1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pages." localSheetId="12" hidden="1">{#N/A,#N/A,TRUE,"Historicals";#N/A,#N/A,TRUE,"Charts";#N/A,#N/A,TRUE,"Forecasts"}</definedName>
    <definedName name="wrn.allpages." hidden="1">{#N/A,#N/A,TRUE,"Historicals";#N/A,#N/A,TRUE,"Charts";#N/A,#N/A,TRUE,"Forecasts"}</definedName>
    <definedName name="wrn.Annual._.Operating._.Earnings." localSheetId="12"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12"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12"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ppendix.1" localSheetId="12"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AQUIROR._.DCF." localSheetId="12" hidden="1">{"AQUIRORDCF",#N/A,FALSE,"Merger consequences";"Acquirorassns",#N/A,FALSE,"Merger consequences"}</definedName>
    <definedName name="wrn.AQUIROR._.DCF." hidden="1">{"AQUIRORDCF",#N/A,FALSE,"Merger consequences";"Acquirorassns",#N/A,FALSE,"Merger consequences"}</definedName>
    <definedName name="wrn.Asia." localSheetId="1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localSheetId="12" hidden="1">{"ASSETS_1",#N/A,FALSE,"ASSETS";"ASSETS_2",#N/A,FALSE,"ASSETS"}</definedName>
    <definedName name="wrn.ASSETS." hidden="1">{"ASSETS_1",#N/A,FALSE,"ASSETS";"ASSETS_2",#N/A,FALSE,"ASSETS"}</definedName>
    <definedName name="wrn.Assumption._.Book." localSheetId="12" hidden="1">{#N/A,#N/A,FALSE,"Model Assumptions"}</definedName>
    <definedName name="wrn.Assumption._.Book." hidden="1">{#N/A,#N/A,FALSE,"Model Assumptions"}</definedName>
    <definedName name="wrn.Auto._.Comp." localSheetId="12" hidden="1">{#N/A,#N/A,FALSE,"Sheet1"}</definedName>
    <definedName name="wrn.Auto._.Comp." hidden="1">{#N/A,#N/A,FALSE,"Sheet1"}</definedName>
    <definedName name="wrn.Auto._.Comp2." localSheetId="12" hidden="1">{#N/A,#N/A,FALSE,"Sheet1"}</definedName>
    <definedName name="wrn.Auto._.Comp2." hidden="1">{#N/A,#N/A,FALSE,"Sheet1"}</definedName>
    <definedName name="wrn.backup." localSheetId="12" hidden="1">{"financials",#N/A,FALSE,"BASIC";"interest",#N/A,FALSE,"BASIC";"leasing and financing",#N/A,FALSE,"BASIC";"returns back up",#N/A,FALSE,"BASIC"}</definedName>
    <definedName name="wrn.backup." hidden="1">{"financials",#N/A,FALSE,"BASIC";"interest",#N/A,FALSE,"BASIC";"leasing and financing",#N/A,FALSE,"BASIC";"returns back up",#N/A,FALSE,"BASIC"}</definedName>
    <definedName name="wrn.BALANCE._.SHEET." localSheetId="1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wrn.BALANCE._.SHEET."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wrn.BALANCE_SHEET_SUMMARY." localSheetId="12" hidden="1">{"Balance Sheet",#N/A,FALSE,"Balance Sheet";"Balance Sheet - By Quarter",#N/A,FALSE,"Balance Sheet"}</definedName>
    <definedName name="wrn.BALANCE_SHEET_SUMMARY." hidden="1">{"Balance Sheet",#N/A,FALSE,"Balance Sheet";"Balance Sheet - By Quarter",#N/A,FALSE,"Balance Sheet"}</definedName>
    <definedName name="wrn.bank._.model." localSheetId="12" hidden="1">{"banks",#N/A,FALSE,"BASIC"}</definedName>
    <definedName name="wrn.bank._.model." hidden="1">{"banks",#N/A,FALSE,"BASIC"}</definedName>
    <definedName name="wrn.Bank._.Rec." localSheetId="12" hidden="1">{"Bank Rec",#N/A,FALSE,"Bank Rec"}</definedName>
    <definedName name="wrn.Bank._.Rec." hidden="1">{"Bank Rec",#N/A,FALSE,"Bank Rec"}</definedName>
    <definedName name="wrn.BPlan." localSheetId="12" hidden="1">{#N/A,#N/A,FALSE,"F_Plan";#N/A,#N/A,FALSE,"Parameter"}</definedName>
    <definedName name="wrn.BPlan." hidden="1">{#N/A,#N/A,FALSE,"F_Plan";#N/A,#N/A,FALSE,"Parameter"}</definedName>
    <definedName name="wrn.budget._.balance._.sheet." localSheetId="12" hidden="1">{"bugdet992000 balance sheet",#N/A,FALSE,"Celtel alternative 6"}</definedName>
    <definedName name="wrn.budget._.balance._.sheet." hidden="1">{"bugdet992000 balance sheet",#N/A,FALSE,"Celtel alternative 6"}</definedName>
    <definedName name="wrn.budget._.capex." localSheetId="12" hidden="1">{"budget992000 capex",#N/A,FALSE,"Celtel alternative 6"}</definedName>
    <definedName name="wrn.budget._.capex." hidden="1">{"budget992000 capex",#N/A,FALSE,"Celtel alternative 6"}</definedName>
    <definedName name="wrn.budget._.customers." localSheetId="12" hidden="1">{"budget992000_customers",#N/A,FALSE,"Celtel alternative 6"}</definedName>
    <definedName name="wrn.budget._.customers." hidden="1">{"budget992000_customers",#N/A,FALSE,"Celtel alternative 6"}</definedName>
    <definedName name="wrn.budget._.profit._.and._.loss." localSheetId="12" hidden="1">{"budget992000 profit and loss",#N/A,FALSE,"Celtel alternative 6"}</definedName>
    <definedName name="wrn.budget._.profit._.and._.loss." hidden="1">{"budget992000 profit and loss",#N/A,FALSE,"Celtel alternative 6"}</definedName>
    <definedName name="wrn.budget._.tariffs._.and._.usage." localSheetId="12" hidden="1">{"budget992000 tariff and usage",#N/A,FALSE,"Celtel alternative 6"}</definedName>
    <definedName name="wrn.budget._.tariffs._.and._.usage." hidden="1">{"budget992000 tariff and usage",#N/A,FALSE,"Celtel alternative 6"}</definedName>
    <definedName name="wrn.CAPREIT." localSheetId="12" hidden="1">{#N/A,#N/A,FALSE,"CAPREIT"}</definedName>
    <definedName name="wrn.CAPREIT." hidden="1">{#N/A,#N/A,FALSE,"CAPREIT"}</definedName>
    <definedName name="wrn.CAPREIT2" localSheetId="12" hidden="1">{#N/A,#N/A,FALSE,"CAPREIT"}</definedName>
    <definedName name="wrn.CAPREIT2" hidden="1">{#N/A,#N/A,FALSE,"CAPREIT"}</definedName>
    <definedName name="wrn.Cash._.Book." localSheetId="12" hidden="1">{"Cash Book",#N/A,FALSE,"Cash Book"}</definedName>
    <definedName name="wrn.Cash._.Book." hidden="1">{"Cash Book",#N/A,FALSE,"Cash Book"}</definedName>
    <definedName name="wrn.CASH._.FLOW." localSheetId="12" hidden="1">{"Cash Flow",#N/A,FALSE,"Cash flow";"Cash Flow - By Quarter",#N/A,FALSE,"Cash flow"}</definedName>
    <definedName name="wrn.CASH._.FLOW." hidden="1">{"Cash Flow",#N/A,FALSE,"Cash flow";"Cash Flow - By Quarter",#N/A,FALSE,"Cash flow"}</definedName>
    <definedName name="wrn.Cash._.Plan." localSheetId="12" hidden="1">{"cash plan",#N/A,FALSE,"fccashflow"}</definedName>
    <definedName name="wrn.Cash._.Plan." hidden="1">{"cash plan",#N/A,FALSE,"fccashflow"}</definedName>
    <definedName name="wrn.Cider." localSheetId="12" hidden="1">{#N/A,#N/A,FALSE,"Cider Segment";#N/A,#N/A,FALSE,"Bulmers";#N/A,#N/A,FALSE,"Ritz";#N/A,#N/A,FALSE,"Stag";#N/A,#N/A,FALSE,"Cider Others"}</definedName>
    <definedName name="wrn.Cider." hidden="1">{#N/A,#N/A,FALSE,"Cider Segment";#N/A,#N/A,FALSE,"Bulmers";#N/A,#N/A,FALSE,"Ritz";#N/A,#N/A,FALSE,"Stag";#N/A,#N/A,FALSE,"Cider Others"}</definedName>
    <definedName name="wrn.client." localSheetId="12" hidden="1">{"multiple",#N/A,FALSE,"client";"margins",#N/A,FALSE,"client";"data",#N/A,FALSE,"client"}</definedName>
    <definedName name="wrn.client." hidden="1">{"multiple",#N/A,FALSE,"client";"margins",#N/A,FALSE,"client";"data",#N/A,FALSE,"client"}</definedName>
    <definedName name="wrn.Client3." localSheetId="12" hidden="1">{"data",#N/A,FALSE,"client (3)";"margins",#N/A,FALSE,"client (3)";"multiple",#N/A,FALSE,"client (3)"}</definedName>
    <definedName name="wrn.Client3." hidden="1">{"data",#N/A,FALSE,"client (3)";"margins",#N/A,FALSE,"client (3)";"multiple",#N/A,FALSE,"client (3)"}</definedName>
    <definedName name="wrn.client4." localSheetId="12" hidden="1">{"multiple",#N/A,FALSE,"client (4)";"margins",#N/A,FALSE,"client (4)";"data",#N/A,FALSE,"client (4)"}</definedName>
    <definedName name="wrn.client4." hidden="1">{"multiple",#N/A,FALSE,"client (4)";"margins",#N/A,FALSE,"client (4)";"data",#N/A,FALSE,"client (4)"}</definedName>
    <definedName name="wrn.COMBINED." localSheetId="12"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co." localSheetId="12" hidden="1">{"page1",#N/A,FALSE,"BHCOMPC5";"page2",#N/A,FALSE,"BHCOMPC5";"page3",#N/A,FALSE,"BHCOMPC5";"page4",#N/A,FALSE,"BHCOMPC5"}</definedName>
    <definedName name="wrn.compco." hidden="1">{"page1",#N/A,FALSE,"BHCOMPC5";"page2",#N/A,FALSE,"BHCOMPC5";"page3",#N/A,FALSE,"BHCOMPC5";"page4",#N/A,FALSE,"BHCOMPC5"}</definedName>
    <definedName name="wrn.Complete." localSheetId="1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olidated._.Set." localSheetId="12"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ribution." localSheetId="12" hidden="1">{#N/A,#N/A,FALSE,"Contribution Analysis"}</definedName>
    <definedName name="wrn.contribution." hidden="1">{#N/A,#N/A,FALSE,"Contribution Analysis"}</definedName>
    <definedName name="wrn.Cover." localSheetId="12"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12" hidden="1">{"page1",#N/A,TRUE,"CSC";"page2",#N/A,TRUE,"CSC"}</definedName>
    <definedName name="wrn.CSC." hidden="1">{"page1",#N/A,TRUE,"CSC";"page2",#N/A,TRUE,"CSC"}</definedName>
    <definedName name="wrn.CSC2" localSheetId="12" hidden="1">{"page1",#N/A,TRUE,"CSC";"page2",#N/A,TRUE,"CSC"}</definedName>
    <definedName name="wrn.CSC2" hidden="1">{"page1",#N/A,TRUE,"CSC";"page2",#N/A,TRUE,"CSC"}</definedName>
    <definedName name="wrn.csc2." localSheetId="12" hidden="1">{#N/A,#N/A,FALSE,"ORIX CSC"}</definedName>
    <definedName name="wrn.csc2." hidden="1">{#N/A,#N/A,FALSE,"ORIX CSC"}</definedName>
    <definedName name="wrn.DATA._.SHEETS." localSheetId="12" hidden="1">{"page1",#N/A,FALSE,"DATA SHEET";"page2",#N/A,FALSE,"DATA SHEET";"page3",#N/A,FALSE,"DATA SHEET"}</definedName>
    <definedName name="wrn.DATA._.SHEETS." hidden="1">{"page1",#N/A,FALSE,"DATA SHEET";"page2",#N/A,FALSE,"DATA SHEET";"page3",#N/A,FALSE,"DATA SHEET"}</definedName>
    <definedName name="wrn.database." hidden="1">{"subs",#N/A,FALSE,"database ";"proportional",#N/A,FALSE,"database "}</definedName>
    <definedName name="wrn.dcf." localSheetId="12"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III._.Report." localSheetId="12" hidden="1">{#N/A,#N/A,FALSE,"Cover";#N/A,#N/A,FALSE,"Pres ";#N/A,#N/A,FALSE,"Outputs";#N/A,#N/A,FALSE,"DCF ";#N/A,#N/A,FALSE,"CFS";#N/A,#N/A,FALSE,"BS";#N/A,#N/A,FALSE,"PL";#N/A,#N/A,FALSE,"Control (In)";#N/A,#N/A,FALSE,"Broker (In)";#N/A,#N/A,FALSE,"In-House (In)";#N/A,#N/A,FALSE,"WACC";#N/A,#N/A,FALSE,"Ass";#N/A,#N/A,FALSE,"Check"}</definedName>
    <definedName name="wrn.DCF._.III._.Report." hidden="1">{#N/A,#N/A,FALSE,"Cover";#N/A,#N/A,FALSE,"Pres ";#N/A,#N/A,FALSE,"Outputs";#N/A,#N/A,FALSE,"DCF ";#N/A,#N/A,FALSE,"CFS";#N/A,#N/A,FALSE,"BS";#N/A,#N/A,FALSE,"PL";#N/A,#N/A,FALSE,"Control (In)";#N/A,#N/A,FALSE,"Broker (In)";#N/A,#N/A,FALSE,"In-House (In)";#N/A,#N/A,FALSE,"WACC";#N/A,#N/A,FALSE,"Ass";#N/A,#N/A,FALSE,"Check"}</definedName>
    <definedName name="wrn.DCF._.Only." localSheetId="12"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Terminal_Value_qchm." localSheetId="12" hidden="1">{"qchm_dcf",#N/A,FALSE,"QCHMDCF2";"qchm_terminal",#N/A,FALSE,"QCHMDCF2"}</definedName>
    <definedName name="wrn.DCF_Terminal_Value_qchm." hidden="1">{"qchm_dcf",#N/A,FALSE,"QCHMDCF2";"qchm_terminal",#N/A,FALSE,"QCHMDCF2"}</definedName>
    <definedName name="wrn.DCFEpervier." localSheetId="1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IVIDEND._.REPORT." localSheetId="12" hidden="1">{"DIVREP",#N/A,FALSE,"DIV REPORT"}</definedName>
    <definedName name="wrn.DIVIDEND._.REPORT." hidden="1">{"DIVREP",#N/A,FALSE,"DIV REPORT"}</definedName>
    <definedName name="wrn.Eilbericht_UBA." localSheetId="12" hidden="1">{"Eilbericht_UBA",#N/A,FALSE,"EB"}</definedName>
    <definedName name="wrn.Eilbericht_UBA." hidden="1">{"Eilbericht_UBA",#N/A,FALSE,"EB"}</definedName>
    <definedName name="wrn.Entire._.Model." localSheetId="12"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rgebnisbericht_UBA." localSheetId="12" hidden="1">{"Ergebnisbericht_UBA",#N/A,FALSE,"MB"}</definedName>
    <definedName name="wrn.Ergebnisbericht_UBA." hidden="1">{"Ergebnisbericht_UBA",#N/A,FALSE,"MB"}</definedName>
    <definedName name="wrn.Europe." localSheetId="1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12" hidden="1">{"Eur Base Top",#N/A,FALSE,"Europe Base";"Eur Base Bottom",#N/A,FALSE,"Europe Base"}</definedName>
    <definedName name="wrn.Europe._.Base." hidden="1">{"Eur Base Top",#N/A,FALSE,"Europe Base";"Eur Base Bottom",#N/A,FALSE,"Europe Base"}</definedName>
    <definedName name="wrn.Europe._.Set." localSheetId="12" hidden="1">{"IS w Ratios",#N/A,FALSE,"Europe";"PF CF Europe",#N/A,FALSE,"Europe";"DCF Eur Matrix",#N/A,FALSE,"Europe"}</definedName>
    <definedName name="wrn.Europe._.Set." hidden="1">{"IS w Ratios",#N/A,FALSE,"Europe";"PF CF Europe",#N/A,FALSE,"Europe";"DCF Eur Matrix",#N/A,FALSE,"Europe"}</definedName>
    <definedName name="wrn.Everything." localSheetId="12" hidden="1">{"Hovedbudgettet",#N/A,TRUE,"BUDGET95";"Elektronik",#N/A,TRUE,"BUDGET95";"Mekanik",#N/A,TRUE,"BUDGET95";"FSS",#N/A,TRUE,"BUDGET95"}</definedName>
    <definedName name="wrn.Everything." hidden="1">{"Hovedbudgettet",#N/A,TRUE,"BUDGET95";"Elektronik",#N/A,TRUE,"BUDGET95";"Mekanik",#N/A,TRUE,"BUDGET95";"FSS",#N/A,TRUE,"BUDGET95"}</definedName>
    <definedName name="wrn.Everything._1" localSheetId="12" hidden="1">{"Hovedbudgettet",#N/A,TRUE,"BUDGET95";"Elektronik",#N/A,TRUE,"BUDGET95";"Mekanik",#N/A,TRUE,"BUDGET95";"FSS",#N/A,TRUE,"BUDGET95"}</definedName>
    <definedName name="wrn.Everything._1" hidden="1">{"Hovedbudgettet",#N/A,TRUE,"BUDGET95";"Elektronik",#N/A,TRUE,"BUDGET95";"Mekanik",#N/A,TRUE,"BUDGET95";"FSS",#N/A,TRUE,"BUDGET95"}</definedName>
    <definedName name="wrn.Exports." localSheetId="12"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Far._.East._.Set." localSheetId="12"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E._.Sensitivity." localSheetId="12" hidden="1">{"Far East Top",#N/A,FALSE,"FE Model";"Far East Mid",#N/A,FALSE,"FE Model";"Far East Base",#N/A,FALSE,"FE Model"}</definedName>
    <definedName name="wrn.FE._.Sensitivity." hidden="1">{"Far East Top",#N/A,FALSE,"FE Model";"Far East Mid",#N/A,FALSE,"FE Model";"Far East Base",#N/A,FALSE,"FE Model"}</definedName>
    <definedName name="wrn.for._.TenneT."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Q1." localSheetId="12"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12"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12"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12"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2"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 localSheetId="12" hidden="1">{#N/A,#N/A,FALSE,"Cover";"outputs total",#N/A,FALSE,"Outputs"}</definedName>
    <definedName name="wrn.Full." hidden="1">{#N/A,#N/A,FALSE,"Cover";"outputs total",#N/A,FALSE,"Outputs"}</definedName>
    <definedName name="wrn.Full._.Model." localSheetId="12" hidden="1">{#N/A,#N/A,TRUE,"Cover Sheet ";#N/A,#N/A,TRUE,"INPUTS";#N/A,#N/A,TRUE,"OUTPUTS"}</definedName>
    <definedName name="wrn.Full._.Model." hidden="1">{#N/A,#N/A,TRUE,"Cover Sheet ";#N/A,#N/A,TRUE,"INPUTS";#N/A,#N/A,TRUE,"OUTPUTS"}</definedName>
    <definedName name="wrn.Full._.report." localSheetId="12"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Full._.without._.data." localSheetId="1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eneration._.Sheet." localSheetId="12" hidden="1">{"Gen Sheet",#N/A,FALSE,"Gen Sheet"}</definedName>
    <definedName name="wrn.Generation._.Sheet." hidden="1">{"Gen Sheet",#N/A,FALSE,"Gen Sheet"}</definedName>
    <definedName name="wrn.GRAPHS." localSheetId="12" hidden="1">{#N/A,#N/A,FALSE,"ACQ_GRAPHS";#N/A,#N/A,FALSE,"T_1 GRAPHS";#N/A,#N/A,FALSE,"T_2 GRAPHS";#N/A,#N/A,FALSE,"COMB_GRAPHS"}</definedName>
    <definedName name="wrn.GRAPHS." hidden="1">{#N/A,#N/A,FALSE,"ACQ_GRAPHS";#N/A,#N/A,FALSE,"T_1 GRAPHS";#N/A,#N/A,FALSE,"T_2 GRAPHS";#N/A,#N/A,FALSE,"COMB_GRAPHS"}</definedName>
    <definedName name="wrn.HEW." localSheetId="12" hidden="1">{#N/A,#N/A,FALSE,"Cover";#N/A,#N/A,FALSE,"Sensit";#N/A,#N/A,FALSE,"HEW";#N/A,#N/A,FALSE,"Bilanz";#N/A,#N/A,FALSE,"Aufbringung";#N/A,#N/A,FALSE,"Absatz";#N/A,#N/A,FALSE,"Durchleitung";#N/A,#N/A,FALSE,"Konzession";#N/A,#N/A,FALSE,"Personal";#N/A,#N/A,FALSE,"WC ";#N/A,#N/A,FALSE,"Capex Deprec ";#N/A,#N/A,FALSE,"Steuern";#N/A,#N/A,FALSE," Rente";#N/A,#N/A,FALSE," EBITDA"}</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localSheetId="12" hidden="1">{#N/A,#N/A,FALSE,"Cover";#N/A,#N/A,FALSE,"Gas";#N/A,#N/A,FALSE,"Umsatz";#N/A,#N/A,FALSE,"Kosten";#N/A,#N/A,FALSE,"Capex Deprec";#N/A,#N/A,FALSE,"WC";#N/A,#N/A,FALSE,"Rückstellungen";#N/A,#N/A,FALSE,"Rente";#N/A,#N/A,FALSE,"EBITDA"}</definedName>
    <definedName name="wrn.HGW." hidden="1">{#N/A,#N/A,FALSE,"Cover";#N/A,#N/A,FALSE,"Gas";#N/A,#N/A,FALSE,"Umsatz";#N/A,#N/A,FALSE,"Kosten";#N/A,#N/A,FALSE,"Capex Deprec";#N/A,#N/A,FALSE,"WC";#N/A,#N/A,FALSE,"Rückstellungen";#N/A,#N/A,FALSE,"Rente";#N/A,#N/A,FALSE,"EBITDA"}</definedName>
    <definedName name="wrn.Historical._.Cost._.PWC." localSheetId="12"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PWC.1" localSheetId="12"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localSheetId="12"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localSheetId="12"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localSheetId="12" hidden="1">{#N/A,#N/A,FALSE,"main";#N/A,#N/A,FALSE,"100% Cash";#N/A,#N/A,FALSE,"100% Stock"}</definedName>
    <definedName name="wrn.Hyg._.Acq." hidden="1">{#N/A,#N/A,FALSE,"main";#N/A,#N/A,FALSE,"100% Cash";#N/A,#N/A,FALSE,"100% Stock"}</definedName>
    <definedName name="wrn.Industry.xls." localSheetId="12"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tional." hidden="1">{"sweden",#N/A,FALSE,"Sweden";"germany",#N/A,FALSE,"Germany";"portugal",#N/A,FALSE,"Portugal";"belgium",#N/A,FALSE,"Belgium";"japan",#N/A,FALSE,"Japan ";"italy",#N/A,FALSE,"Italy";"spain",#N/A,FALSE,"Spain";"korea",#N/A,FALSE,"Korea"}</definedName>
    <definedName name="wrn.Introduction."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taly." localSheetId="12"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12" hidden="1">{"JG FE Top",#N/A,FALSE,"JG FE $";"JG FE Bottom",#N/A,FALSE,"JG FE $"}</definedName>
    <definedName name="wrn.JG._.FE._.Dollar." hidden="1">{"JG FE Top",#N/A,FALSE,"JG FE $";"JG FE Bottom",#N/A,FALSE,"JG FE $"}</definedName>
    <definedName name="wrn.JG._.FE._.Yen." localSheetId="12" hidden="1">{"JG FE Top",#N/A,FALSE,"JG FE ¥";"JG FE Bottom",#N/A,FALSE,"JG FE ¥"}</definedName>
    <definedName name="wrn.JG._.FE._.Yen." hidden="1">{"JG FE Top",#N/A,FALSE,"JG FE ¥";"JG FE Bottom",#N/A,FALSE,"JG FE ¥"}</definedName>
    <definedName name="wrn.KKW." localSheetId="12" hidden="1">{#N/A,#N/A,FALSE,"Cover";#N/A,#N/A,FALSE,"KKW Sum";#N/A,#N/A,FALSE,"KKW Basisdaten";#N/A,#N/A,FALSE,"DEPRKKW";#N/A,#N/A,FALSE,"Krü";#N/A,#N/A,FALSE,"Bru";#N/A,#N/A,FALSE,"Bro";#N/A,#N/A,FALSE,"Sta"}</definedName>
    <definedName name="wrn.KKW." hidden="1">{#N/A,#N/A,FALSE,"Cover";#N/A,#N/A,FALSE,"KKW Sum";#N/A,#N/A,FALSE,"KKW Basisdaten";#N/A,#N/A,FALSE,"DEPRKKW";#N/A,#N/A,FALSE,"Krü";#N/A,#N/A,FALSE,"Bru";#N/A,#N/A,FALSE,"Bro";#N/A,#N/A,FALSE,"Sta"}</definedName>
    <definedName name="wrn.lbo." localSheetId="12"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1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12"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MANGEMENT._.REPORT._.PAGE." localSheetId="12" hidden="1">{"MGTREP",#N/A,FALSE,"MGT REPORT"}</definedName>
    <definedName name="wrn.MANGEMENT._.REPORT._.PAGE." hidden="1">{"MGTREP",#N/A,FALSE,"MGT REPORT"}</definedName>
    <definedName name="wrn.MASTER." localSheetId="12" hidden="1">{#N/A,#N/A,FALSE,"97master"}</definedName>
    <definedName name="wrn.MASTER." hidden="1">{#N/A,#N/A,FALSE,"97master"}</definedName>
    <definedName name="wrn.May._.2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RGER._.PLANS." localSheetId="12"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OBIL." localSheetId="12" hidden="1">{"quarter",#N/A,FALSE,"MOB"}</definedName>
    <definedName name="wrn.MOBIL." hidden="1">{"quarter",#N/A,FALSE,"MOB"}</definedName>
    <definedName name="wrn.mobile." hidden="1">{#N/A,#N/A,FALSE,"Denmark";#N/A,#N/A,FALSE,"Denmark"}</definedName>
    <definedName name="wrn.MoD._.Summary." hidden="1">{"Summary sheet",#N/A,TRUE,"Output pres";"Proforma 1 and 2",#N/A,TRUE,"Ratios";"Proforma 3,4 and 5",#N/A,TRUE,"FS";"Proforma 8,9 and 10",#N/A,TRUE,"Calcs"}</definedName>
    <definedName name="wrn.model." localSheetId="12" hidden="1">{"basic",#N/A,FALSE,"BASIC"}</definedName>
    <definedName name="wrn.model." hidden="1">{"basic",#N/A,FALSE,"BASIC"}</definedName>
    <definedName name="wrn.MONTHLY._.MEMO." localSheetId="12" hidden="1">{"MEMO",#N/A,FALSE,"MEMO"}</definedName>
    <definedName name="wrn.MONTHLY._.MEMO." hidden="1">{"MEMO",#N/A,FALSE,"MEMO"}</definedName>
    <definedName name="wrn.NA._.Model._.T._.and._.B." localSheetId="12" hidden="1">{"NA Top",#N/A,FALSE,"NA Model";"NA Bottom",#N/A,FALSE,"NA Model"}</definedName>
    <definedName name="wrn.NA._.Model._.T._.and._.B." hidden="1">{"NA Top",#N/A,FALSE,"NA Model";"NA Bottom",#N/A,FALSE,"NA Model"}</definedName>
    <definedName name="wrn.NA_ULV._.Tand._.B." localSheetId="12" hidden="1">{"NA Top",#N/A,FALSE,"NA-ULV";"NA Bottom",#N/A,FALSE,"NA-ULV"}</definedName>
    <definedName name="wrn.NA_ULV._.Tand._.B." hidden="1">{"NA Top",#N/A,FALSE,"NA-ULV";"NA Bottom",#N/A,FALSE,"NA-ULV"}</definedName>
    <definedName name="wrn.North._.America._.Set." localSheetId="12"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offering." localSheetId="12" hidden="1">{"nwp1",#N/A,FALSE,"pro forma offering";"first sensitivity",#N/A,FALSE,"pro forma offering";"summary",#N/A,FALSE,"pro forma offering";"ownership",#N/A,FALSE,"pro forma offering";"pf1",#N/A,FALSE,"pro forma offering";"data tables",#N/A,FALSE,"pro forma offering"}</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utput." localSheetId="1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localSheetId="12" hidden="1">{#N/A,#N/A,FALSE,"Outputs"}</definedName>
    <definedName name="wrn.outputs." hidden="1">{#N/A,#N/A,FALSE,"Outputs"}</definedName>
    <definedName name="wrn.PERPACKPG3." localSheetId="12" hidden="1">{"DJH3",#N/A,FALSE,"PFL00805";"PJB3",#N/A,FALSE,"PFL00805";"JMD3",#N/A,FALSE,"PFL00805";"DNB3",#N/A,FALSE,"PFL00805";"MJP3",#N/A,FALSE,"PFL00805";"RAB3",#N/A,FALSE,"PFL00805";"GJW3",#N/A,FALSE,"PFL00805";"MASTER3",#N/A,FALSE,"PFL00805"}</definedName>
    <definedName name="wrn.PERPACKPG3." hidden="1">{"DJH3",#N/A,FALSE,"PFL00805";"PJB3",#N/A,FALSE,"PFL00805";"JMD3",#N/A,FALSE,"PFL00805";"DNB3",#N/A,FALSE,"PFL00805";"MJP3",#N/A,FALSE,"PFL00805";"RAB3",#N/A,FALSE,"PFL00805";"GJW3",#N/A,FALSE,"PFL00805";"MASTER3",#N/A,FALSE,"PFL00805"}</definedName>
    <definedName name="wrn.PLAN._.SECTION." localSheetId="12" hidden="1">{"PLAN96",#N/A,FALSE,"96PLAN"}</definedName>
    <definedName name="wrn.PLAN._.SECTION." hidden="1">{"PLAN96",#N/A,FALSE,"96PLAN"}</definedName>
    <definedName name="wrn.plbscf." localSheetId="12" hidden="1">{"p_l",#N/A,FALSE,"Summary Accounts"}</definedName>
    <definedName name="wrn.plbscf." hidden="1">{"p_l",#N/A,FALSE,"Summary Accounts"}</definedName>
    <definedName name="wrn.PrimeCo." hidden="1">{"print 1",#N/A,FALSE,"PrimeCo PCS";"print 2",#N/A,FALSE,"PrimeCo PCS";"valuation",#N/A,FALSE,"PrimeCo PCS"}</definedName>
    <definedName name="wrn.Print." localSheetId="12" hidden="1">{"vi1",#N/A,FALSE,"Financial Statements";"vi2",#N/A,FALSE,"Financial Statements";#N/A,#N/A,FALSE,"DCF"}</definedName>
    <definedName name="wrn.Print." hidden="1">{"vi1",#N/A,FALSE,"Financial Statements";"vi2",#N/A,FALSE,"Financial Statements";#N/A,#N/A,FALSE,"DCF"}</definedName>
    <definedName name="wrn.Print._.All." localSheetId="12" hidden="1">{#N/A,#N/A,FALSE,"Front";#N/A,#N/A,FALSE,"Summary";#N/A,#N/A,FALSE,"Trading";#N/A,#N/A,FALSE,"ProfitLoss";#N/A,#N/A,FALSE,"CashFlow";#N/A,#N/A,FALSE,"Balance";#N/A,#N/A,FALSE,"Finance";"Exit",#N/A,FALSE,"Exit"}</definedName>
    <definedName name="wrn.Print._.All." hidden="1">{#N/A,#N/A,FALSE,"Front";#N/A,#N/A,FALSE,"Summary";#N/A,#N/A,FALSE,"Trading";#N/A,#N/A,FALSE,"ProfitLoss";#N/A,#N/A,FALSE,"CashFlow";#N/A,#N/A,FALSE,"Balance";#N/A,#N/A,FALSE,"Finance";"Exit",#N/A,FALSE,"Exit"}</definedName>
    <definedName name="wrn.Print._.All._.Schedules." localSheetId="12"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Europe._.TandB." localSheetId="12" hidden="1">{"Print Top",#N/A,FALSE,"Europe Model";"Print Bottom",#N/A,FALSE,"Europe Model"}</definedName>
    <definedName name="wrn.Print._.Europe._.TandB." hidden="1">{"Print Top",#N/A,FALSE,"Europe Model";"Print Bottom",#N/A,FALSE,"Europe Model"}</definedName>
    <definedName name="wrn.Print._.FE._.T._.and._.B." localSheetId="12" hidden="1">{"Far East Top",#N/A,FALSE,"FE Model";"Far East Bottom",#N/A,FALSE,"FE Model"}</definedName>
    <definedName name="wrn.Print._.FE._.T._.and._.B." hidden="1">{"Far East Top",#N/A,FALSE,"FE Model";"Far East Bottom",#N/A,FALSE,"FE Model"}</definedName>
    <definedName name="wrn.print._.graphs." localSheetId="1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12"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hidden="1">{#N/A,#N/A,FALSE,"Spain MKT";#N/A,#N/A,FALSE,"Assumptions";#N/A,#N/A,FALSE,"Adve";#N/A,#N/A,FALSE,"E-Commerce";#N/A,#N/A,FALSE,"Opex";#N/A,#N/A,FALSE,"P&amp;L";#N/A,#N/A,FALSE,"FCF &amp; DCF"}</definedName>
    <definedName name="wrn.print._.raw._.data._.entry." localSheetId="12" hidden="1">{"inputs raw data",#N/A,TRUE,"INPUT"}</definedName>
    <definedName name="wrn.print._.raw._.data._.entry." hidden="1">{"inputs raw data",#N/A,TRUE,"INPUT"}</definedName>
    <definedName name="wrn.Print._.SchA." localSheetId="12" hidden="1">{"SchA1",#N/A,FALSE,"Schedules";"SchA2",#N/A,FALSE,"Schedules"}</definedName>
    <definedName name="wrn.Print._.SchA." hidden="1">{"SchA1",#N/A,FALSE,"Schedules";"SchA2",#N/A,FALSE,"Schedules"}</definedName>
    <definedName name="wrn.Print._.SchB." localSheetId="12" hidden="1">{"SchB1",#N/A,FALSE,"Schedules";"SchB2",#N/A,FALSE,"Schedules"}</definedName>
    <definedName name="wrn.Print._.SchB." hidden="1">{"SchB1",#N/A,FALSE,"Schedules";"SchB2",#N/A,FALSE,"Schedules"}</definedName>
    <definedName name="wrn.Print._.SchC." localSheetId="12" hidden="1">{"SchC1",#N/A,FALSE,"Schedules";"SchC2",#N/A,FALSE,"Schedules"}</definedName>
    <definedName name="wrn.Print._.SchC." hidden="1">{"SchC1",#N/A,FALSE,"Schedules";"SchC2",#N/A,FALSE,"Schedules"}</definedName>
    <definedName name="wrn.Print._.SchD." localSheetId="12" hidden="1">{"SchD1",#N/A,FALSE,"Schedules";"SchD2",#N/A,FALSE,"Schedules"}</definedName>
    <definedName name="wrn.Print._.SchD." hidden="1">{"SchD1",#N/A,FALSE,"Schedules";"SchD2",#N/A,FALSE,"Schedules"}</definedName>
    <definedName name="wrn.Print._.SchE." localSheetId="12" hidden="1">{"SchE1",#N/A,FALSE,"Schedules";"SchE2",#N/A,FALSE,"Schedules"}</definedName>
    <definedName name="wrn.Print._.SchE." hidden="1">{"SchE1",#N/A,FALSE,"Schedules";"SchE2",#N/A,FALSE,"Schedules"}</definedName>
    <definedName name="wrn.Print._.SchF." localSheetId="12" hidden="1">{"SchF1",#N/A,FALSE,"Schedules";"SchF2",#N/A,FALSE,"Schedules"}</definedName>
    <definedName name="wrn.Print._.SchF." hidden="1">{"SchF1",#N/A,FALSE,"Schedules";"SchF2",#N/A,FALSE,"Schedules"}</definedName>
    <definedName name="wrn.Print._.SchG." localSheetId="12" hidden="1">{"SchG1",#N/A,FALSE,"Schedules";"SchG2",#N/A,FALSE,"Schedules"}</definedName>
    <definedName name="wrn.Print._.SchG." hidden="1">{"SchG1",#N/A,FALSE,"Schedules";"SchG2",#N/A,FALSE,"Schedules"}</definedName>
    <definedName name="wrn.Print._.SchH." localSheetId="12" hidden="1">{"SchH1",#N/A,FALSE,"Schedules";"SchH2",#N/A,FALSE,"Schedules"}</definedName>
    <definedName name="wrn.Print._.SchH." hidden="1">{"SchH1",#N/A,FALSE,"Schedules";"SchH2",#N/A,FALSE,"Schedules"}</definedName>
    <definedName name="wrn.Print._.SchI." localSheetId="12" hidden="1">{"SchI1",#N/A,FALSE,"Schedules";"SchI2",#N/A,FALSE,"Schedules"}</definedName>
    <definedName name="wrn.Print._.SchI." hidden="1">{"SchI1",#N/A,FALSE,"Schedules";"SchI2",#N/A,FALSE,"Schedules"}</definedName>
    <definedName name="wrn.Print._.SchJ." localSheetId="12" hidden="1">{"SchJ1",#N/A,FALSE,"Schedules";"SchJ2",#N/A,FALSE,"Schedules"}</definedName>
    <definedName name="wrn.Print._.SchJ." hidden="1">{"SchJ1",#N/A,FALSE,"Schedules";"SchJ2",#N/A,FALSE,"Schedules"}</definedName>
    <definedName name="wrn.Print._.SchK." localSheetId="12" hidden="1">{"SchK1",#N/A,FALSE,"Schedules";"SchK2",#N/A,FALSE,"Schedules"}</definedName>
    <definedName name="wrn.Print._.SchK." hidden="1">{"SchK1",#N/A,FALSE,"Schedules";"SchK2",#N/A,FALSE,"Schedules"}</definedName>
    <definedName name="wrn.Print._.SchL." localSheetId="12" hidden="1">{"SchL1",#N/A,FALSE,"Schedules";"SchL2",#N/A,FALSE,"Schedules"}</definedName>
    <definedName name="wrn.Print._.SchL." hidden="1">{"SchL1",#N/A,FALSE,"Schedules";"SchL2",#N/A,FALSE,"Schedules"}</definedName>
    <definedName name="wrn.Print._.SchM." localSheetId="12" hidden="1">{"SchM1",#N/A,FALSE,"Schedules";"SchM2",#N/A,FALSE,"Schedules"}</definedName>
    <definedName name="wrn.Print._.SchM." hidden="1">{"SchM1",#N/A,FALSE,"Schedules";"SchM2",#N/A,FALSE,"Schedules"}</definedName>
    <definedName name="wrn.Print._.SchN." localSheetId="12" hidden="1">{"SchN1",#N/A,FALSE,"Schedules"}</definedName>
    <definedName name="wrn.Print._.SchN." hidden="1">{"SchN1",#N/A,FALSE,"Schedules"}</definedName>
    <definedName name="wrn.print._.standalone." localSheetId="12" hidden="1">{"standalone1",#N/A,FALSE,"DCFBase";"standalone2",#N/A,FALSE,"DCFBase"}</definedName>
    <definedName name="wrn.print._.standalone." hidden="1">{"standalone1",#N/A,FALSE,"DCFBase";"standalone2",#N/A,FALSE,"DCFBase"}</definedName>
    <definedName name="wrn.Print._.Summary." localSheetId="12" hidden="1">{"Summ1",#N/A,FALSE,"Summary"}</definedName>
    <definedName name="wrn.Print._.Summary." hidden="1">{"Summ1",#N/A,FALSE,"Summary"}</definedName>
    <definedName name="wrn.Print._.summary._.schedulea." localSheetId="12" hidden="1">{"summarized",#N/A,FALSE,"Group ohds inc systems";"summarized",#N/A,FALSE,"Group ohds exc systems";"summarized",#N/A,FALSE,"Systems"}</definedName>
    <definedName name="wrn.Print._.summary._.schedulea." hidden="1">{"summarized",#N/A,FALSE,"Group ohds inc systems";"summarized",#N/A,FALSE,"Group ohds exc systems";"summarized",#N/A,FALSE,"Systems"}</definedName>
    <definedName name="wrn.print._.summary._.sheets." localSheetId="12" hidden="1">{"summary1",#N/A,TRUE,"Comps";"summary2",#N/A,TRUE,"Comps";"summary3",#N/A,TRUE,"Comps"}</definedName>
    <definedName name="wrn.print._.summary._.sheets." hidden="1">{"summary1",#N/A,TRUE,"Comps";"summary2",#N/A,TRUE,"Comps";"summary3",#N/A,TRUE,"Comps"}</definedName>
    <definedName name="wrn.Print.Out." localSheetId="12"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1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12" hidden="1">{"CSC_1",#N/A,FALSE,"CSC Outputs";"CSC_2",#N/A,FALSE,"CSC Outputs"}</definedName>
    <definedName name="wrn.Print_CSC." hidden="1">{"CSC_1",#N/A,FALSE,"CSC Outputs";"CSC_2",#N/A,FALSE,"CSC Outputs"}</definedName>
    <definedName name="wrn.Print_CSC2" localSheetId="12" hidden="1">{"CSC_1",#N/A,FALSE,"CSC Outputs";"CSC_2",#N/A,FALSE,"CSC Outputs"}</definedName>
    <definedName name="wrn.Print_CSC2" hidden="1">{"CSC_1",#N/A,FALSE,"CSC Outputs";"CSC_2",#N/A,FALSE,"CSC Outputs"}</definedName>
    <definedName name="wrn.Print_model." localSheetId="12"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12" hidden="1">{"projections1",#N/A,FALSE,"projections";"dcf2",#N/A,FALSE,"dcf";"dcf no profit sharing",#N/A,FALSE,"dcf no profit sharing";"avp1",#N/A,FALSE,"avp"}</definedName>
    <definedName name="wrn.printall." hidden="1">{"projections1",#N/A,FALSE,"projections";"dcf2",#N/A,FALSE,"dcf";"dcf no profit sharing",#N/A,FALSE,"dcf no profit sharing";"avp1",#N/A,FALSE,"avp"}</definedName>
    <definedName name="wrn.PrintCap." localSheetId="12" hidden="1">{"page1",#N/A,FALSE,"Capital";"page2",#N/A,FALSE,"Capital";"page3",#N/A,FALSE,"Capital"}</definedName>
    <definedName name="wrn.PrintCap." hidden="1">{"page1",#N/A,FALSE,"Capital";"page2",#N/A,FALSE,"Capital";"page3",#N/A,FALSE,"Capital"}</definedName>
    <definedName name="wrn.PROFIT._.AND._.LOSS." localSheetId="12"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wrn.PROFIT._.AND._.LOSS."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wrn.PROFIT_AND_LOSS_._.SUMMARY." localSheetId="12" hidden="1">{"P&amp;L",#N/A,FALSE,"P&amp;L";"P&amp;L - By Quarter",#N/A,FALSE,"P&amp;L"}</definedName>
    <definedName name="wrn.PROFIT_AND_LOSS_._.SUMMARY." hidden="1">{"P&amp;L",#N/A,FALSE,"P&amp;L";"P&amp;L - By Quarter",#N/A,FALSE,"P&amp;L"}</definedName>
    <definedName name="wrn.ProMonte." localSheetId="12"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ulp." localSheetId="12" hidden="1">{"Pulp Production",#N/A,FALSE,"Pulp";"Pulp Earnings",#N/A,FALSE,"Pulp"}</definedName>
    <definedName name="wrn.Pulp." hidden="1">{"Pulp Production",#N/A,FALSE,"Pulp";"Pulp Earnings",#N/A,FALSE,"Pulp"}</definedName>
    <definedName name="wrn.Qtr._.Op._.Q1." localSheetId="12"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12"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12"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12"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12"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12" hidden="1">{"Qtr Op Mgd Q3",#N/A,FALSE,"Qtr-Op (Mng)";"Qtr Op Rpt Q4",#N/A,FALSE,"Qtr-Op (Rpt)";"Operating Vs Reported",#N/A,FALSE,"Rpt-Op Inc"}</definedName>
    <definedName name="wrn.Qtr_.Op._.Q4." hidden="1">{"Qtr Op Mgd Q3",#N/A,FALSE,"Qtr-Op (Mng)";"Qtr Op Rpt Q4",#N/A,FALSE,"Qtr-Op (Rpt)";"Operating Vs Reported",#N/A,FALSE,"Rpt-Op Inc"}</definedName>
    <definedName name="wrn.rapport._.1." hidden="1">{#N/A,#N/A,TRUE,"Forecast &amp; Analysis";#N/A,#N/A,TRUE,"Market Values";#N/A,#N/A,TRUE,"Ratios";#N/A,#N/A,TRUE,"Regressions";#N/A,#N/A,TRUE,"Market Values";#N/A,#N/A,TRUE,"Parameters &amp; Results"}</definedName>
    <definedName name="wrn.ratios." localSheetId="12" hidden="1">{"ratios",#N/A,FALSE,"Summary Accounts"}</definedName>
    <definedName name="wrn.ratios." hidden="1">{"ratios",#N/A,FALSE,"Summary Accounts"}</definedName>
    <definedName name="wrn.rep." localSheetId="12" hidden="1">{"test",#N/A,FALSE,"Y";"test2",#N/A,FALSE,"Y"}</definedName>
    <definedName name="wrn.rep." hidden="1">{"test",#N/A,FALSE,"Y";"test2",#N/A,FALSE,"Y"}</definedName>
    <definedName name="wrn.Replacement._.Cost." localSheetId="12"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lacement._.Cost.1" localSheetId="12"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localSheetId="12" hidden="1">{#N/A,#N/A,FALSE,"COVER";#N/A,#N/A,FALSE,"FORECAST";#N/A,#N/A,FALSE,"VALUATION";#N/A,#N/A,FALSE,"FY ANALYSIS ";#N/A,#N/A,FALSE," HY ANALYSIS"}</definedName>
    <definedName name="wrn.Report." hidden="1">{#N/A,#N/A,FALSE,"COVER";#N/A,#N/A,FALSE,"FORECAST";#N/A,#N/A,FALSE,"VALUATION";#N/A,#N/A,FALSE,"FY ANALYSIS ";#N/A,#N/A,FALSE," HY ANALYSIS"}</definedName>
    <definedName name="wrn.Revenue." localSheetId="12" hidden="1">{#N/A,#N/A,TRUE,"WW SUMMARY";#N/A,#N/A,TRUE,"DOMESTIC";#N/A,#N/A,TRUE,"INT'L";#N/A,#N/A,TRUE,"WW OEM";#N/A,#N/A,TRUE,"WW TIER 1";#N/A,#N/A,TRUE,"WW TIER 2";#N/A,#N/A,TRUE,"WW BAY"}</definedName>
    <definedName name="wrn.Revenue." hidden="1">{#N/A,#N/A,TRUE,"WW SUMMARY";#N/A,#N/A,TRUE,"DOMESTIC";#N/A,#N/A,TRUE,"INT'L";#N/A,#N/A,TRUE,"WW OEM";#N/A,#N/A,TRUE,"WW TIER 1";#N/A,#N/A,TRUE,"WW TIER 2";#N/A,#N/A,TRUE,"WW BAY"}</definedName>
    <definedName name="wrn.Roll." localSheetId="12" hidden="1">{#N/A,#N/A,FALSE,"ROLLING SALES WKDY "}</definedName>
    <definedName name="wrn.Roll." hidden="1">{#N/A,#N/A,FALSE,"ROLLING SALES WKDY "}</definedName>
    <definedName name="wrn.S3." localSheetId="12" hidden="1">{"Druck HORE","Worst Case 483K",FALSE,"HORE Schema"}</definedName>
    <definedName name="wrn.S3." hidden="1">{"Druck HORE","Worst Case 483K",FALSE,"HORE Schema"}</definedName>
    <definedName name="wrn.S4." localSheetId="12" hidden="1">{"Druck HORE","HL 503.000",FALSE,"HORE Schema"}</definedName>
    <definedName name="wrn.S4." hidden="1">{"Druck HORE","HL 503.000",FALSE,"HORE Schema"}</definedName>
    <definedName name="wrn.SCA._.Acq.." localSheetId="12" hidden="1">{#N/A,#N/A,FALSE,"main";#N/A,#N/A,FALSE,"Pooling";#N/A,#N/A,FALSE,"Purchase"}</definedName>
    <definedName name="wrn.SCA._.Acq.." hidden="1">{#N/A,#N/A,FALSE,"main";#N/A,#N/A,FALSE,"Pooling";#N/A,#N/A,FALSE,"Purchase"}</definedName>
    <definedName name="wrn.SCA._.AcqDisv." localSheetId="12" hidden="1">{#N/A,#N/A,FALSE,"main";#N/A,#N/A,FALSE,"Purchase"}</definedName>
    <definedName name="wrn.SCA._.AcqDisv." hidden="1">{#N/A,#N/A,FALSE,"main";#N/A,#N/A,FALSE,"Purchase"}</definedName>
    <definedName name="wrn.sensitivity." localSheetId="12" hidden="1">{"sensitivity",#N/A,FALSE,"Sensitivity"}</definedName>
    <definedName name="wrn.sensitivity." hidden="1">{"sensitivity",#N/A,FALSE,"Sensitivity"}</definedName>
    <definedName name="wrn.SKSCS1." localSheetId="12"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oft._.Drinks." localSheetId="12"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localSheetId="12" hidden="1">{"Financials",#N/A,FALSE,"Financials";"AVP",#N/A,FALSE,"AVP";"DCF",#N/A,FALSE,"DCF";"CSC",#N/A,FALSE,"CSC";"Deal_Comp",#N/A,FALSE,"DealComp"}</definedName>
    <definedName name="wrn.Standard." hidden="1">{"Financials",#N/A,FALSE,"Financials";"AVP",#N/A,FALSE,"AVP";"DCF",#N/A,FALSE,"DCF";"CSC",#N/A,FALSE,"CSC";"Deal_Comp",#N/A,FALSE,"DealComp"}</definedName>
    <definedName name="wrn.Summ_Assum_Graphs." hidden="1">{#N/A,#N/A,TRUE,"Initial";#N/A,#N/A,TRUE,"Graphs"}</definedName>
    <definedName name="wrn.SUMMARY." localSheetId="12" hidden="1">{"BS",#N/A,FALSE,"USA"}</definedName>
    <definedName name="wrn.SUMMARY." hidden="1">{"BS",#N/A,FALSE,"USA"}</definedName>
    <definedName name="wrn.Summary._.with._.short._.outputs." localSheetId="12"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Pgs." localSheetId="12"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TARGET._.DCF." localSheetId="12"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est." localSheetId="12" hidden="1">{"test2",#N/A,TRUE,"Prices"}</definedName>
    <definedName name="wrn.test." hidden="1">{"test2",#N/A,TRUE,"Prices"}</definedName>
    <definedName name="wrn.three._.year._.plan._.outputs." localSheetId="12" hidden="1">{"final plan",#N/A,FALSE,"Summary final for document";"change since original",#N/A,FALSE,"Summary final for document";"variance from 1999",#N/A,FALSE,"Summary final for document"}</definedName>
    <definedName name="wrn.three._.year._.plan._.outputs." hidden="1">{"final plan",#N/A,FALSE,"Summary final for document";"change since original",#N/A,FALSE,"Summary final for document";"variance from 1999",#N/A,FALSE,"Summary final for document"}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weety." localSheetId="12" hidden="1">{#N/A,#N/A,FALSE,"A&amp;E";#N/A,#N/A,FALSE,"HighTop";#N/A,#N/A,FALSE,"JG";#N/A,#N/A,FALSE,"RI";#N/A,#N/A,FALSE,"woHT";#N/A,#N/A,FALSE,"woHT&amp;JG"}</definedName>
    <definedName name="wrn.Tweety." hidden="1">{#N/A,#N/A,FALSE,"A&amp;E";#N/A,#N/A,FALSE,"HighTop";#N/A,#N/A,FALSE,"JG";#N/A,#N/A,FALSE,"RI";#N/A,#N/A,FALSE,"woHT";#N/A,#N/A,FALSE,"woHT&amp;JG"}</definedName>
    <definedName name="wrn.Umsatz." localSheetId="12" hidden="1">{#N/A,#N/A,FALSE,"Umsatz";#N/A,#N/A,FALSE,"Base V.02";#N/A,#N/A,FALSE,"Charts"}</definedName>
    <definedName name="wrn.Umsatz." hidden="1">{#N/A,#N/A,FALSE,"Umsatz";#N/A,#N/A,FALSE,"Base V.02";#N/A,#N/A,FALSE,"Charts"}</definedName>
    <definedName name="wrn.UTL._.Position." localSheetId="12" hidden="1">{"UTL effect",#N/A,FALSE,"Sensitivity"}</definedName>
    <definedName name="wrn.UTL._.Position." hidden="1">{"UTL effect",#N/A,FALSE,"Sensitivity"}</definedName>
    <definedName name="wrn.valderrama." localSheetId="12" hidden="1">{"valderrama1",#N/A,FALSE,"Pro Forma";"valderrama",#N/A,FALSE,"Pro Forma"}</definedName>
    <definedName name="wrn.valderrama." hidden="1">{"valderrama1",#N/A,FALSE,"Pro Forma";"valderrama",#N/A,FALSE,"Pro Forma"}</definedName>
    <definedName name="wrn.VALUATION." localSheetId="12"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Package._.1." localSheetId="1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 localSheetId="12" hidden="1">{#N/A,#N/A,FALSE,"Cover Sheet";#N/A,#N/A,FALSE,"Financial Assumptions";#N/A,#N/A,FALSE,"DCFOverviewPower";#N/A,#N/A,FALSE,"DCFOverviewGas";#N/A,#N/A,FALSE,"DCFOverviewWater";#N/A,#N/A,FALSE,"DCFOverviewVersorgung"}</definedName>
    <definedName name="wrn.Valuation._.Summaries." hidden="1">{#N/A,#N/A,FALSE,"Cover Sheet";#N/A,#N/A,FALSE,"Financial Assumptions";#N/A,#N/A,FALSE,"DCFOverviewPower";#N/A,#N/A,FALSE,"DCFOverviewGas";#N/A,#N/A,FALSE,"DCFOverviewWater";#N/A,#N/A,FALSE,"DCFOverviewVersorgung"}</definedName>
    <definedName name="wrn.Variance._.3." localSheetId="12" hidden="1">{"Variance Q3",#N/A,FALSE,"Var"}</definedName>
    <definedName name="wrn.Variance._.3." hidden="1">{"Variance Q3",#N/A,FALSE,"Var"}</definedName>
    <definedName name="wrn.Variance._.Q1." localSheetId="12" hidden="1">{"Variance Q1",#N/A,FALSE,"Var"}</definedName>
    <definedName name="wrn.Variance._.Q1." hidden="1">{"Variance Q1",#N/A,FALSE,"Var"}</definedName>
    <definedName name="wrn.Variance._.Q2." localSheetId="12" hidden="1">{"Variance Q2",#N/A,FALSE,"Var"}</definedName>
    <definedName name="wrn.Variance._.Q2." hidden="1">{"Variance Q2",#N/A,FALSE,"Var"}</definedName>
    <definedName name="wrn.Variance._.Q3." localSheetId="12" hidden="1">{"Variance Q3",#N/A,FALSE,"Var"}</definedName>
    <definedName name="wrn.Variance._.Q3." hidden="1">{"Variance Q3",#N/A,FALSE,"Var"}</definedName>
    <definedName name="wrn.Variance._.Q4" localSheetId="12" hidden="1">{"Variance Q4",#N/A,FALSE,"Var"}</definedName>
    <definedName name="wrn.Variance._.Q4" hidden="1">{"Variance Q4",#N/A,FALSE,"Var"}</definedName>
    <definedName name="wrn.Variance._.Q4." localSheetId="12" hidden="1">{"Variance Q4",#N/A,FALSE,"Var"}</definedName>
    <definedName name="wrn.Variance._.Q4." hidden="1">{"Variance Q4",#N/A,FALSE,"Var"}</definedName>
    <definedName name="wrn.VARIANCE._.REPORT." localSheetId="12" hidden="1">{"VARREP",#N/A,FALSE,"VAR REPORT"}</definedName>
    <definedName name="wrn.VARIANCE._.REPORT." hidden="1">{"VARREP",#N/A,FALSE,"VAR REPORT"}</definedName>
    <definedName name="wrn.variances."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wrn.varianc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wrn.Versorgungs._.GmbH._.Data." localSheetId="12" hidden="1">{#N/A,#N/A,FALSE,"DCFCoverVersorgung";#N/A,#N/A,FALSE,"DCFOverviewVersorgung";#N/A,#N/A,FALSE,"PlanVersorgung";#N/A,#N/A,FALSE,"DCFVersorgung";#N/A,#N/A,FALSE,"ValueVersorgung";#N/A,#N/A,FALSE,"WaccVersorgung";#N/A,#N/A,FALSE,"WaccVersorgung";#N/A,#N/A,FALSE,"WaccCompVersorgung";#N/A,#N/A,FALSE,"MatrixVersorgung"}</definedName>
    <definedName name="wrn.Versorgungs._.GmbH._.Data." hidden="1">{#N/A,#N/A,FALSE,"DCFCoverVersorgung";#N/A,#N/A,FALSE,"DCFOverviewVersorgung";#N/A,#N/A,FALSE,"PlanVersorgung";#N/A,#N/A,FALSE,"DCFVersorgung";#N/A,#N/A,FALSE,"ValueVersorgung";#N/A,#N/A,FALSE,"WaccVersorgung";#N/A,#N/A,FALSE,"WaccVersorgung";#N/A,#N/A,FALSE,"WaccCompVersorgung";#N/A,#N/A,FALSE,"MatrixVersorgung"}</definedName>
    <definedName name="wrn.Wacc." localSheetId="12" hidden="1">{"Area1",#N/A,FALSE,"OREWACC";"Area2",#N/A,FALSE,"OREWACC"}</definedName>
    <definedName name="wrn.Wacc." hidden="1">{"Area1",#N/A,FALSE,"OREWACC";"Area2",#N/A,FALSE,"OREWACC"}</definedName>
    <definedName name="wrn.wag." localSheetId="12" hidden="1">{"inc.ann",#N/A,FALSE,"WAG";"inc.quart",#N/A,FALSE,"WAG"}</definedName>
    <definedName name="wrn.wag." hidden="1">{"inc.ann",#N/A,FALSE,"WAG";"inc.quart",#N/A,FALSE,"WAG"}</definedName>
    <definedName name="wrn.Water." localSheetId="12" hidden="1">{#N/A,#N/A,FALSE,"Water";#N/A,#N/A,FALSE,"Ballygowan";#N/A,#N/A,FALSE,"Volvic"}</definedName>
    <definedName name="wrn.Water." hidden="1">{#N/A,#N/A,FALSE,"Water";#N/A,#N/A,FALSE,"Ballygowan";#N/A,#N/A,FALSE,"Volvic"}</definedName>
    <definedName name="wrn.whole._.document." localSheetId="12"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Model." hidden="1">{#N/A,#N/A,TRUE,"Initial";#N/A,#N/A,TRUE,"CFs_P&amp;L_B&amp;S";#N/A,#N/A,TRUE,"Inv&amp;Fin";#N/A,#N/A,TRUE,"Depreciation";#N/A,#N/A,TRUE,"Energy";#N/A,#N/A,TRUE,"Index";#N/A,#N/A,TRUE,"Graphs";#N/A,#N/A,TRUE,"T_Contest"}</definedName>
    <definedName name="wrn.WholeShabang." localSheetId="1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12" hidden="1">{#N/A,#N/A,FALSE,"W&amp;Spirits";#N/A,#N/A,FALSE,"Grants";#N/A,#N/A,FALSE,"CCB"}</definedName>
    <definedName name="wrn.WineSpirits." hidden="1">{#N/A,#N/A,FALSE,"W&amp;Spirits";#N/A,#N/A,FALSE,"Grants";#N/A,#N/A,FALSE,"CCB"}</definedName>
    <definedName name="wrn2.All" localSheetId="1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2.Bplan." localSheetId="12" hidden="1">{#N/A,#N/A,FALSE,"F_Plan";#N/A,#N/A,FALSE,"Parameter"}</definedName>
    <definedName name="wrn2.Bplan." hidden="1">{#N/A,#N/A,FALSE,"F_Plan";#N/A,#N/A,FALSE,"Parameter"}</definedName>
    <definedName name="wrt" hidden="1">#REF!</definedName>
    <definedName name="wrw" hidden="1">{"'Break down'!$A$4"}</definedName>
    <definedName name="ws" hidden="1">{"'보고양식'!$A$58:$K$111"}</definedName>
    <definedName name="wsafrew4t">#REF!</definedName>
    <definedName name="wsdffeswgt">#REF!</definedName>
    <definedName name="wsdqwdwdwdw3d" hidden="1">#REF!</definedName>
    <definedName name="wv.FileType.">"AUDIT_WKPR"</definedName>
    <definedName name="WVal">19.5</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12" hidden="1">{"page1",#N/A,TRUE,"CSC";"page2",#N/A,TRUE,"CSC"}</definedName>
    <definedName name="WW" hidden="1">{"page1",#N/A,TRUE,"CSC";"page2",#N/A,TRUE,"CSC"}</definedName>
    <definedName name="www">#REF!</definedName>
    <definedName name="wwww" localSheetId="12" hidden="1">{#N/A,#N/A,FALSE,"Front";#N/A,#N/A,FALSE,"Summary";#N/A,#N/A,FALSE,"Trading";#N/A,#N/A,FALSE,"ProfitLoss";#N/A,#N/A,FALSE,"CashFlow";#N/A,#N/A,FALSE,"Balance";#N/A,#N/A,FALSE,"Finance";"Exit",#N/A,FALSE,"Exit"}</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_rate">1.7974</definedName>
    <definedName name="xas">#REF!</definedName>
    <definedName name="Xaxis">OFFSET(OFFSET(#REF!,#REF!,0),,,#REF!,2)</definedName>
    <definedName name="xc">#REF!</definedName>
    <definedName name="xcb">#REF!</definedName>
    <definedName name="xcd" hidden="1">{"'Break down'!$A$4"}</definedName>
    <definedName name="XCDE34" hidden="1">{"'Break down'!$A$4"}</definedName>
    <definedName name="xcder" hidden="1">{"'Break down'!$A$4"}</definedName>
    <definedName name="xcv">#REF!</definedName>
    <definedName name="xf" localSheetId="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LK" hidden="1">{"'Break down'!$A$4"}</definedName>
    <definedName name="xls." hidden="1">{"'Break down'!$A$4"}</definedName>
    <definedName name="xls1" hidden="1">{"'Break down'!$A$4"}</definedName>
    <definedName name="xls2" hidden="1">{"'Break down'!$A$4"}</definedName>
    <definedName name="XQTR">"XQTR"</definedName>
    <definedName name="xRange10006" localSheetId="12">#REF!</definedName>
    <definedName name="xRange10006">#REF!</definedName>
    <definedName name="xRange10007" localSheetId="12">#REF!</definedName>
    <definedName name="xRange10007">#REF!</definedName>
    <definedName name="xRange10008" localSheetId="12">#REF!</definedName>
    <definedName name="xRange10008">#REF!</definedName>
    <definedName name="xRange10009" localSheetId="12">#REF!</definedName>
    <definedName name="xRange10009">#REF!</definedName>
    <definedName name="xRange10010" localSheetId="12">#REF!</definedName>
    <definedName name="xRange10010">#REF!</definedName>
    <definedName name="xRange10011" localSheetId="12">#REF!</definedName>
    <definedName name="xRange10011">#REF!</definedName>
    <definedName name="xRange10012" localSheetId="12">#REF!</definedName>
    <definedName name="xRange10012">#REF!</definedName>
    <definedName name="xRange10014" localSheetId="12">#REF!</definedName>
    <definedName name="xRange10014">#REF!</definedName>
    <definedName name="xRange10015" localSheetId="12">#REF!</definedName>
    <definedName name="xRange10015">#REF!</definedName>
    <definedName name="xRange10016" localSheetId="12">#REF!</definedName>
    <definedName name="xRange10016">#REF!</definedName>
    <definedName name="xRange10024" localSheetId="12">#REF!</definedName>
    <definedName name="xRange10024">#REF!</definedName>
    <definedName name="xRange10193" localSheetId="12">#REF!</definedName>
    <definedName name="xRange10193">#REF!</definedName>
    <definedName name="xRange10194" localSheetId="12">#REF!</definedName>
    <definedName name="xRange10194">#REF!</definedName>
    <definedName name="xRange10195" localSheetId="12">#REF!</definedName>
    <definedName name="xRange10195">#REF!</definedName>
    <definedName name="xRange10196" localSheetId="12">#REF!</definedName>
    <definedName name="xRange10196">#REF!</definedName>
    <definedName name="xRange10202" localSheetId="12">#REF!</definedName>
    <definedName name="xRange10202">#REF!</definedName>
    <definedName name="xRange10203" localSheetId="12">#REF!</definedName>
    <definedName name="xRange10203">#REF!</definedName>
    <definedName name="xRange10204" localSheetId="12">#REF!</definedName>
    <definedName name="xRange10204">#REF!</definedName>
    <definedName name="xRange10205" localSheetId="12">#REF!</definedName>
    <definedName name="xRange10205">#REF!</definedName>
    <definedName name="xRange10206" localSheetId="12">#REF!</definedName>
    <definedName name="xRange10206">#REF!</definedName>
    <definedName name="xRange10207" localSheetId="12">#REF!</definedName>
    <definedName name="xRange10207">#REF!</definedName>
    <definedName name="xRange10208" localSheetId="12">#REF!</definedName>
    <definedName name="xRange10208">#REF!</definedName>
    <definedName name="xRange10211" localSheetId="12">#REF!</definedName>
    <definedName name="xRange10211">#REF!</definedName>
    <definedName name="xRange10212" localSheetId="12">#REF!</definedName>
    <definedName name="xRange10212">#REF!</definedName>
    <definedName name="xRange10213" localSheetId="12">#REF!</definedName>
    <definedName name="xRange10213">#REF!</definedName>
    <definedName name="xRange10214" localSheetId="12">#REF!</definedName>
    <definedName name="xRange10214">#REF!</definedName>
    <definedName name="xRange10215" localSheetId="12">#REF!</definedName>
    <definedName name="xRange10215">#REF!</definedName>
    <definedName name="xRange10216" localSheetId="12">#REF!</definedName>
    <definedName name="xRange10216">#REF!</definedName>
    <definedName name="xRange10217" localSheetId="12">#REF!</definedName>
    <definedName name="xRange10217">#REF!</definedName>
    <definedName name="xRange10218" localSheetId="12">#REF!</definedName>
    <definedName name="xRange10218">#REF!</definedName>
    <definedName name="xRange10219" localSheetId="12">#REF!</definedName>
    <definedName name="xRange10219">#REF!</definedName>
    <definedName name="xRange10220" localSheetId="12">#REF!</definedName>
    <definedName name="xRange10220">#REF!</definedName>
    <definedName name="xRange10221" localSheetId="12">#REF!</definedName>
    <definedName name="xRange10221">#REF!</definedName>
    <definedName name="xRange10222" localSheetId="12">#REF!</definedName>
    <definedName name="xRange10222">#REF!</definedName>
    <definedName name="xRange10223" localSheetId="12">#REF!</definedName>
    <definedName name="xRange10223">#REF!</definedName>
    <definedName name="xRange10224" localSheetId="12">#REF!</definedName>
    <definedName name="xRange10224">#REF!</definedName>
    <definedName name="xRange10225" localSheetId="12">#REF!</definedName>
    <definedName name="xRange10225">#REF!</definedName>
    <definedName name="xRange10226" localSheetId="12">#REF!</definedName>
    <definedName name="xRange10226">#REF!</definedName>
    <definedName name="xRange10227" localSheetId="12">#REF!</definedName>
    <definedName name="xRange10227">#REF!</definedName>
    <definedName name="xRange10229" localSheetId="12">#REF!</definedName>
    <definedName name="xRange10229">#REF!</definedName>
    <definedName name="xRange10230" localSheetId="12">#REF!</definedName>
    <definedName name="xRange10230">#REF!</definedName>
    <definedName name="xRange10231" localSheetId="12">#REF!</definedName>
    <definedName name="xRange10231">#REF!</definedName>
    <definedName name="xRange10232" localSheetId="12">#REF!</definedName>
    <definedName name="xRange10232">#REF!</definedName>
    <definedName name="xRange10233" localSheetId="12">#REF!</definedName>
    <definedName name="xRange10233">#REF!</definedName>
    <definedName name="xRange10234" localSheetId="12">#REF!</definedName>
    <definedName name="xRange10234">#REF!</definedName>
    <definedName name="xRange10235" localSheetId="12">#REF!</definedName>
    <definedName name="xRange10235">#REF!</definedName>
    <definedName name="xRange10236" localSheetId="12">#REF!</definedName>
    <definedName name="xRange10236">#REF!</definedName>
    <definedName name="xRange10237" localSheetId="12">#REF!</definedName>
    <definedName name="xRange10237">#REF!</definedName>
    <definedName name="xRange10238" localSheetId="12">#REF!</definedName>
    <definedName name="xRange10238">#REF!</definedName>
    <definedName name="xRange10239" localSheetId="12">#REF!</definedName>
    <definedName name="xRange10239">#REF!</definedName>
    <definedName name="xRange10248" localSheetId="12">#REF!</definedName>
    <definedName name="xRange10248">#REF!</definedName>
    <definedName name="xRange10249" localSheetId="12">#REF!</definedName>
    <definedName name="xRange10249">#REF!</definedName>
    <definedName name="xRange10250" localSheetId="12">#REF!</definedName>
    <definedName name="xRange10250">#REF!</definedName>
    <definedName name="xRange10251" localSheetId="12">#REF!</definedName>
    <definedName name="xRange10251">#REF!</definedName>
    <definedName name="xRange10252" localSheetId="12">#REF!</definedName>
    <definedName name="xRange10252">#REF!</definedName>
    <definedName name="xRange10253" localSheetId="12">#REF!</definedName>
    <definedName name="xRange10253">#REF!</definedName>
    <definedName name="xRange10254" localSheetId="12">#REF!</definedName>
    <definedName name="xRange10254">#REF!</definedName>
    <definedName name="xRange10255" localSheetId="12">#REF!</definedName>
    <definedName name="xRange10255">#REF!</definedName>
    <definedName name="xRange10257" localSheetId="12">#REF!</definedName>
    <definedName name="xRange10257">#REF!</definedName>
    <definedName name="xRange10258" localSheetId="12">#REF!</definedName>
    <definedName name="xRange10258">#REF!</definedName>
    <definedName name="xRange10259" localSheetId="12">#REF!</definedName>
    <definedName name="xRange10259">#REF!</definedName>
    <definedName name="xRange10260" localSheetId="12">#REF!</definedName>
    <definedName name="xRange10260">#REF!</definedName>
    <definedName name="xRange10263" localSheetId="12">#REF!</definedName>
    <definedName name="xRange10263">#REF!</definedName>
    <definedName name="xRange10264" localSheetId="12">#REF!</definedName>
    <definedName name="xRange10264">#REF!</definedName>
    <definedName name="xRange10265" localSheetId="12">#REF!</definedName>
    <definedName name="xRange10265">#REF!</definedName>
    <definedName name="xRange10266" localSheetId="12">#REF!</definedName>
    <definedName name="xRange10266">#REF!</definedName>
    <definedName name="xRange10268" localSheetId="12">#REF!</definedName>
    <definedName name="xRange10268">#REF!</definedName>
    <definedName name="xRange10269" localSheetId="12">#REF!</definedName>
    <definedName name="xRange10269">#REF!</definedName>
    <definedName name="xRange10270" localSheetId="12">#REF!</definedName>
    <definedName name="xRange10270">#REF!</definedName>
    <definedName name="xRange10271" localSheetId="12">#REF!</definedName>
    <definedName name="xRange10271">#REF!</definedName>
    <definedName name="xRange10272" localSheetId="12">#REF!</definedName>
    <definedName name="xRange10272">#REF!</definedName>
    <definedName name="xRange10273" localSheetId="12">#REF!</definedName>
    <definedName name="xRange10273">#REF!</definedName>
    <definedName name="xRange10274" localSheetId="12">#REF!</definedName>
    <definedName name="xRange10274">#REF!</definedName>
    <definedName name="xRange10276" localSheetId="12">#REF!</definedName>
    <definedName name="xRange10276">#REF!</definedName>
    <definedName name="xRange10277" localSheetId="12">#REF!</definedName>
    <definedName name="xRange10277">#REF!</definedName>
    <definedName name="xRange10278" localSheetId="12">#REF!</definedName>
    <definedName name="xRange10278">#REF!</definedName>
    <definedName name="xRange10279" localSheetId="12">#REF!</definedName>
    <definedName name="xRange10279">#REF!</definedName>
    <definedName name="xRange10280" localSheetId="12">#REF!</definedName>
    <definedName name="xRange10280">#REF!</definedName>
    <definedName name="xRange10281" localSheetId="12">#REF!</definedName>
    <definedName name="xRange10281">#REF!</definedName>
    <definedName name="xRatesList">OFFSET(XRatesRange,1,0,SUM(ISTEXT(OFFSET(XRatesRange,1,0,,1))+0,))</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2" hidden="1">#REF!</definedName>
    <definedName name="XRefCopy2Row" hidden="1">#REF!</definedName>
    <definedName name="XRefCopyRangeCount" hidden="1">2</definedName>
    <definedName name="XRefPaste10Row" hidden="1">#REF!</definedName>
    <definedName name="XRefPaste11Row" hidden="1">#REF!</definedName>
    <definedName name="XRefPaste1Row" hidden="1">#REF!</definedName>
    <definedName name="XRefPaste2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ValueRange">#N/A</definedName>
    <definedName name="XXX" localSheetId="1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XX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xxxCLabel1.1.Prompt">0</definedName>
    <definedName name="xxxCLabel1.10.Prompt">0</definedName>
    <definedName name="xxxCLabel1.11.Prompt">0</definedName>
    <definedName name="xxxCLabel1.12.Prompt">0</definedName>
    <definedName name="xxxCLabel1.2.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Label10.1.Prompt">0</definedName>
    <definedName name="xxxCLabel10.10.Prompt">0</definedName>
    <definedName name="xxxCLabel10.11.Prompt">0</definedName>
    <definedName name="xxxCLabel10.12.Prompt">0</definedName>
    <definedName name="xxxCLabel10.2.Prompt">0</definedName>
    <definedName name="xxxCLabel10.3.Prompt">0</definedName>
    <definedName name="xxxCLabel10.4.Prompt">0</definedName>
    <definedName name="xxxCLabel10.5.Prompt">0</definedName>
    <definedName name="xxxCLabel10.6.Prompt">0</definedName>
    <definedName name="xxxCLabel10.7.Prompt">0</definedName>
    <definedName name="xxxCLabel10.8.Prompt">0</definedName>
    <definedName name="xxxCLabel10.9.Prompt">0</definedName>
    <definedName name="xxxCLabel11.1.Prompt">0</definedName>
    <definedName name="xxxCLabel12.1.Prompt">0</definedName>
    <definedName name="xxxCLabel12.10.Prompt">0</definedName>
    <definedName name="xxxCLabel12.11.Prompt">0</definedName>
    <definedName name="xxxCLabel12.12.Prompt">0</definedName>
    <definedName name="xxxCLabel12.2.Prompt">0</definedName>
    <definedName name="xxxCLabel12.3.Prompt">0</definedName>
    <definedName name="xxxCLabel12.4.Prompt">0</definedName>
    <definedName name="xxxCLabel12.5.Prompt">0</definedName>
    <definedName name="xxxCLabel12.6.Prompt">0</definedName>
    <definedName name="xxxCLabel12.7.Prompt">0</definedName>
    <definedName name="xxxCLabel12.8.Prompt">0</definedName>
    <definedName name="xxxCLabel12.9.Prompt">0</definedName>
    <definedName name="xxxCLabel13.1.Prompt">0</definedName>
    <definedName name="xxxCLabel13.10.Prompt">0</definedName>
    <definedName name="xxxCLabel13.11.Prompt">0</definedName>
    <definedName name="xxxCLabel13.12.Prompt">0</definedName>
    <definedName name="xxxCLabel13.2.Prompt">0</definedName>
    <definedName name="xxxCLabel13.3.Prompt">0</definedName>
    <definedName name="xxxCLabel13.4.Prompt">0</definedName>
    <definedName name="xxxCLabel13.5.Prompt">0</definedName>
    <definedName name="xxxCLabel13.6.Prompt">0</definedName>
    <definedName name="xxxCLabel13.7.Prompt">0</definedName>
    <definedName name="xxxCLabel13.8.Prompt">0</definedName>
    <definedName name="xxxCLabel13.9.Prompt">0</definedName>
    <definedName name="xxxCLabel14.1.Prompt">0</definedName>
    <definedName name="xxxCLabel14.10.Prompt">0</definedName>
    <definedName name="xxxCLabel14.11.Prompt">0</definedName>
    <definedName name="xxxCLabel14.12.Prompt">0</definedName>
    <definedName name="xxxCLabel14.2.Prompt">0</definedName>
    <definedName name="xxxCLabel14.3.Prompt">0</definedName>
    <definedName name="xxxCLabel14.4.Prompt">0</definedName>
    <definedName name="xxxCLabel14.5.Prompt">0</definedName>
    <definedName name="xxxCLabel14.6.Prompt">0</definedName>
    <definedName name="xxxCLabel14.7.Prompt">0</definedName>
    <definedName name="xxxCLabel14.8.Prompt">0</definedName>
    <definedName name="xxxCLabel14.9.Prompt">0</definedName>
    <definedName name="xxxCLabel15.1.Prompt">0</definedName>
    <definedName name="xxxCLabel16.1.Prompt">0</definedName>
    <definedName name="xxxCLabel16.10.Prompt">0</definedName>
    <definedName name="xxxCLabel16.11.Prompt">0</definedName>
    <definedName name="xxxCLabel16.12.Prompt">0</definedName>
    <definedName name="xxxCLabel16.2.Prompt">0</definedName>
    <definedName name="xxxCLabel16.3.Prompt">0</definedName>
    <definedName name="xxxCLabel16.4.Prompt">0</definedName>
    <definedName name="xxxCLabel16.5.Prompt">0</definedName>
    <definedName name="xxxCLabel16.6.Prompt">0</definedName>
    <definedName name="xxxCLabel16.7.Prompt">0</definedName>
    <definedName name="xxxCLabel16.8.Prompt">0</definedName>
    <definedName name="xxxCLabel16.9.Prompt">0</definedName>
    <definedName name="xxxCLabel17.1.Prompt">0</definedName>
    <definedName name="xxxCLabel17.10.Prompt">0</definedName>
    <definedName name="xxxCLabel17.11.Prompt">0</definedName>
    <definedName name="xxxCLabel17.12.Prompt">0</definedName>
    <definedName name="xxxCLabel17.2.Prompt">0</definedName>
    <definedName name="xxxCLabel17.3.Prompt">0</definedName>
    <definedName name="xxxCLabel17.4.Prompt">0</definedName>
    <definedName name="xxxCLabel17.5.Prompt">0</definedName>
    <definedName name="xxxCLabel17.6.Prompt">0</definedName>
    <definedName name="xxxCLabel17.7.Prompt">0</definedName>
    <definedName name="xxxCLabel17.8.Prompt">0</definedName>
    <definedName name="xxxCLabel17.9.Prompt">0</definedName>
    <definedName name="xxxCLabel18.1.Prompt">0</definedName>
    <definedName name="xxxCLabel18.10.Prompt">0</definedName>
    <definedName name="xxxCLabel18.11.Prompt">0</definedName>
    <definedName name="xxxCLabel18.12.Prompt">0</definedName>
    <definedName name="xxxCLabel18.2.Prompt">0</definedName>
    <definedName name="xxxCLabel18.3.Prompt">0</definedName>
    <definedName name="xxxCLabel18.4.Prompt">0</definedName>
    <definedName name="xxxCLabel18.5.Prompt">0</definedName>
    <definedName name="xxxCLabel18.6.Prompt">0</definedName>
    <definedName name="xxxCLabel18.7.Prompt">0</definedName>
    <definedName name="xxxCLabel18.8.Prompt">0</definedName>
    <definedName name="xxxCLabel18.9.Prompt">0</definedName>
    <definedName name="xxxCLabel19.1.Prompt">0</definedName>
    <definedName name="xxxCLabel19.10.Prompt">0</definedName>
    <definedName name="xxxCLabel19.11.Prompt">0</definedName>
    <definedName name="xxxCLabel19.12.Prompt">0</definedName>
    <definedName name="xxxCLabel19.2.Prompt">0</definedName>
    <definedName name="xxxCLabel19.3.Prompt">0</definedName>
    <definedName name="xxxCLabel19.4.Prompt">0</definedName>
    <definedName name="xxxCLabel19.5.Prompt">0</definedName>
    <definedName name="xxxCLabel19.6.Prompt">0</definedName>
    <definedName name="xxxCLabel19.7.Prompt">0</definedName>
    <definedName name="xxxCLabel19.8.Prompt">0</definedName>
    <definedName name="xxxCLabel19.9.Prompt">0</definedName>
    <definedName name="xxxCLabel2.1.Prompt">0</definedName>
    <definedName name="xxxCLabel2.10.Prompt">0</definedName>
    <definedName name="xxxCLabel2.11.Prompt">0</definedName>
    <definedName name="xxxCLabel2.12.Prompt">0</definedName>
    <definedName name="xxxCLabel2.2.Prompt">0</definedName>
    <definedName name="xxxCLabel2.3.Prompt">0</definedName>
    <definedName name="xxxCLabel2.4.Prompt">0</definedName>
    <definedName name="xxxCLabel2.5.Prompt">0</definedName>
    <definedName name="xxxCLabel2.6.Prompt">0</definedName>
    <definedName name="xxxCLabel2.7.Prompt">0</definedName>
    <definedName name="xxxCLabel2.8.Prompt">0</definedName>
    <definedName name="xxxCLabel2.9.Prompt">0</definedName>
    <definedName name="xxxCLabel20.1.Prompt">0</definedName>
    <definedName name="xxxCLabel20.10.Prompt">0</definedName>
    <definedName name="xxxCLabel20.11.Prompt">0</definedName>
    <definedName name="xxxCLabel20.12.Prompt">0</definedName>
    <definedName name="xxxCLabel20.2.Prompt">0</definedName>
    <definedName name="xxxCLabel20.3.Prompt">0</definedName>
    <definedName name="xxxCLabel20.4.Prompt">0</definedName>
    <definedName name="xxxCLabel20.5.Prompt">0</definedName>
    <definedName name="xxxCLabel20.6.Prompt">0</definedName>
    <definedName name="xxxCLabel20.7.Prompt">0</definedName>
    <definedName name="xxxCLabel20.8.Prompt">0</definedName>
    <definedName name="xxxCLabel20.9.Prompt">0</definedName>
    <definedName name="xxxCLabel21.1.Prompt">0</definedName>
    <definedName name="xxxCLabel21.10.Prompt">0</definedName>
    <definedName name="xxxCLabel21.11.Prompt">0</definedName>
    <definedName name="xxxCLabel21.12.Prompt">0</definedName>
    <definedName name="xxxCLabel21.2.Prompt">0</definedName>
    <definedName name="xxxCLabel21.3.Prompt">0</definedName>
    <definedName name="xxxCLabel21.4.Prompt">0</definedName>
    <definedName name="xxxCLabel21.5.Prompt">0</definedName>
    <definedName name="xxxCLabel21.6.Prompt">0</definedName>
    <definedName name="xxxCLabel21.7.Prompt">0</definedName>
    <definedName name="xxxCLabel21.8.Prompt">0</definedName>
    <definedName name="xxxCLabel21.9.Prompt">0</definedName>
    <definedName name="xxxCLabel22.1.Prompt">0</definedName>
    <definedName name="xxxCLabel22.10.Prompt">0</definedName>
    <definedName name="xxxCLabel22.11.Prompt">0</definedName>
    <definedName name="xxxCLabel22.12.Prompt">0</definedName>
    <definedName name="xxxCLabel22.2.Prompt">0</definedName>
    <definedName name="xxxCLabel22.3.Prompt">0</definedName>
    <definedName name="xxxCLabel22.4.Prompt">0</definedName>
    <definedName name="xxxCLabel22.5.Prompt">0</definedName>
    <definedName name="xxxCLabel22.6.Prompt">0</definedName>
    <definedName name="xxxCLabel22.7.Prompt">0</definedName>
    <definedName name="xxxCLabel22.8.Prompt">0</definedName>
    <definedName name="xxxCLabel22.9.Prompt">0</definedName>
    <definedName name="xxxCLabel23.1.Prompt">0</definedName>
    <definedName name="xxxCLabel24.1.Prompt">0</definedName>
    <definedName name="xxxCLabel24.10.Prompt">0</definedName>
    <definedName name="xxxCLabel24.11.Prompt">0</definedName>
    <definedName name="xxxCLabel24.12.Prompt">0</definedName>
    <definedName name="xxxCLabel24.2.Prompt">0</definedName>
    <definedName name="xxxCLabel24.3.Prompt">0</definedName>
    <definedName name="xxxCLabel24.4.Prompt">0</definedName>
    <definedName name="xxxCLabel24.5.Prompt">0</definedName>
    <definedName name="xxxCLabel24.6.Prompt">0</definedName>
    <definedName name="xxxCLabel24.7.Prompt">0</definedName>
    <definedName name="xxxCLabel24.8.Prompt">0</definedName>
    <definedName name="xxxCLabel24.9.Prompt">0</definedName>
    <definedName name="xxxCLabel3.1.Prompt">0</definedName>
    <definedName name="xxxCLabel3.10.Prompt">0</definedName>
    <definedName name="xxxCLabel3.11.Prompt">0</definedName>
    <definedName name="xxxCLabel3.12.Prompt">0</definedName>
    <definedName name="xxxCLabel3.2.Prompt">0</definedName>
    <definedName name="xxxCLabel3.3.Prompt">0</definedName>
    <definedName name="xxxCLabel3.4.Prompt">0</definedName>
    <definedName name="xxxCLabel3.5.Prompt">0</definedName>
    <definedName name="xxxCLabel3.6.Prompt">0</definedName>
    <definedName name="xxxCLabel3.7.Prompt">0</definedName>
    <definedName name="xxxCLabel3.8.Prompt">0</definedName>
    <definedName name="xxxCLabel3.9.Prompt">0</definedName>
    <definedName name="xxxCLabel4.1.Prompt">0</definedName>
    <definedName name="xxxCLabel4.10.Prompt">0</definedName>
    <definedName name="xxxCLabel4.11.Prompt">0</definedName>
    <definedName name="xxxCLabel4.12.Prompt">0</definedName>
    <definedName name="xxxCLabel4.2.Prompt">0</definedName>
    <definedName name="xxxCLabel4.3.Prompt">0</definedName>
    <definedName name="xxxCLabel4.4.Prompt">0</definedName>
    <definedName name="xxxCLabel4.5.Prompt">0</definedName>
    <definedName name="xxxCLabel4.6.Prompt">0</definedName>
    <definedName name="xxxCLabel4.7.Prompt">0</definedName>
    <definedName name="xxxCLabel4.8.Prompt">0</definedName>
    <definedName name="xxxCLabel4.9.Prompt">0</definedName>
    <definedName name="xxxCLabel5.1.Prompt">0</definedName>
    <definedName name="xxxCLabel5.10.Prompt">0</definedName>
    <definedName name="xxxCLabel5.11.Prompt">0</definedName>
    <definedName name="xxxCLabel5.12.Prompt">0</definedName>
    <definedName name="xxxCLabel5.2.Prompt">0</definedName>
    <definedName name="xxxCLabel5.3.Prompt">0</definedName>
    <definedName name="xxxCLabel5.4.Prompt">0</definedName>
    <definedName name="xxxCLabel5.5.Prompt">0</definedName>
    <definedName name="xxxCLabel5.6.Prompt">0</definedName>
    <definedName name="xxxCLabel5.7.Prompt">0</definedName>
    <definedName name="xxxCLabel5.8.Prompt">0</definedName>
    <definedName name="xxxCLabel5.9.Prompt">0</definedName>
    <definedName name="xxxCLabel6.1.Prompt">0</definedName>
    <definedName name="xxxCLabel6.10.Prompt">0</definedName>
    <definedName name="xxxCLabel6.11.Prompt">0</definedName>
    <definedName name="xxxCLabel6.12.Prompt">0</definedName>
    <definedName name="xxxCLabel6.2.Prompt">0</definedName>
    <definedName name="xxxCLabel6.3.Prompt">0</definedName>
    <definedName name="xxxCLabel6.4.Prompt">0</definedName>
    <definedName name="xxxCLabel6.5.Prompt">0</definedName>
    <definedName name="xxxCLabel6.6.Prompt">0</definedName>
    <definedName name="xxxCLabel6.7.Prompt">0</definedName>
    <definedName name="xxxCLabel6.8.Prompt">0</definedName>
    <definedName name="xxxCLabel6.9.Prompt">0</definedName>
    <definedName name="xxxCLabel7.1.Prompt">0</definedName>
    <definedName name="xxxCLabel7.10.Prompt">0</definedName>
    <definedName name="xxxCLabel7.11.Prompt">0</definedName>
    <definedName name="xxxCLabel7.12.Prompt">0</definedName>
    <definedName name="xxxCLabel7.2.Prompt">0</definedName>
    <definedName name="xxxCLabel7.3.Prompt">0</definedName>
    <definedName name="xxxCLabel7.4.Prompt">0</definedName>
    <definedName name="xxxCLabel7.5.Prompt">0</definedName>
    <definedName name="xxxCLabel7.6.Prompt">0</definedName>
    <definedName name="xxxCLabel7.7.Prompt">0</definedName>
    <definedName name="xxxCLabel7.8.Prompt">0</definedName>
    <definedName name="xxxCLabel7.9.Prompt">0</definedName>
    <definedName name="xxxCLabel8.1.Prompt">0</definedName>
    <definedName name="xxxCLabel8.10.Prompt">0</definedName>
    <definedName name="xxxCLabel8.11.Prompt">0</definedName>
    <definedName name="xxxCLabel8.12.Prompt">0</definedName>
    <definedName name="xxxCLabel8.2.Prompt">0</definedName>
    <definedName name="xxxCLabel8.3.Prompt">0</definedName>
    <definedName name="xxxCLabel8.4.Prompt">0</definedName>
    <definedName name="xxxCLabel8.5.Prompt">0</definedName>
    <definedName name="xxxCLabel8.6.Prompt">0</definedName>
    <definedName name="xxxCLabel8.7.Prompt">0</definedName>
    <definedName name="xxxCLabel8.8.Prompt">0</definedName>
    <definedName name="xxxCLabel8.9.Prompt">0</definedName>
    <definedName name="xxxCLabel9.1.Prompt">0</definedName>
    <definedName name="xxxCLabel9.10.Prompt">0</definedName>
    <definedName name="xxxCLabel9.11.Prompt">0</definedName>
    <definedName name="xxxCLabel9.12.Prompt">0</definedName>
    <definedName name="xxxCLabel9.2.Prompt">0</definedName>
    <definedName name="xxxCLabel9.3.Prompt">0</definedName>
    <definedName name="xxxCLabel9.4.Prompt">0</definedName>
    <definedName name="xxxCLabel9.5.Prompt">0</definedName>
    <definedName name="xxxCLabel9.6.Prompt">0</definedName>
    <definedName name="xxxCLabel9.7.Prompt">0</definedName>
    <definedName name="xxxCLabel9.8.Prompt">0</definedName>
    <definedName name="xxxCLabel9.9.Prompt">0</definedName>
    <definedName name="xxxColHeader10bx">12</definedName>
    <definedName name="xxxColHeader10by">463</definedName>
    <definedName name="xxxColHeader10ex">12</definedName>
    <definedName name="xxxColHeader10ey">463</definedName>
    <definedName name="xxxColHeader11bx">1</definedName>
    <definedName name="xxxColHeader11by">397</definedName>
    <definedName name="xxxColHeader11ex">1</definedName>
    <definedName name="xxxColHeader11ey">397</definedName>
    <definedName name="xxxColHeader12bx">12</definedName>
    <definedName name="xxxColHeader12by">397</definedName>
    <definedName name="xxxColHeader12ex">12</definedName>
    <definedName name="xxxColHeader12ey">397</definedName>
    <definedName name="xxxColHeader13bx">1</definedName>
    <definedName name="xxxColHeader13by">267</definedName>
    <definedName name="xxxColHeader13ex">1</definedName>
    <definedName name="xxxColHeader13ey">267</definedName>
    <definedName name="xxxColHeader14bx">12</definedName>
    <definedName name="xxxColHeader14by">267</definedName>
    <definedName name="xxxColHeader14ex">12</definedName>
    <definedName name="xxxColHeader14ey">267</definedName>
    <definedName name="xxxColHeader15bx">1</definedName>
    <definedName name="xxxColHeader15by">630</definedName>
    <definedName name="xxxColHeader15ex">1</definedName>
    <definedName name="xxxColHeader15ey">630</definedName>
    <definedName name="xxxColHeader16bx">12</definedName>
    <definedName name="xxxColHeader16by">630</definedName>
    <definedName name="xxxColHeader16ex">12</definedName>
    <definedName name="xxxColHeader16ey">630</definedName>
    <definedName name="xxxColHeader17bx">1</definedName>
    <definedName name="xxxColHeader17by">19</definedName>
    <definedName name="xxxColHeader17ex">1</definedName>
    <definedName name="xxxColHeader17ey">19</definedName>
    <definedName name="xxxColHeader18bx">12</definedName>
    <definedName name="xxxColHeader18by">19</definedName>
    <definedName name="xxxColHeader18ex">12</definedName>
    <definedName name="xxxColHeader18ey">19</definedName>
    <definedName name="xxxColHeader19bx">1</definedName>
    <definedName name="xxxColHeader19by">165</definedName>
    <definedName name="xxxColHeader19ex">1</definedName>
    <definedName name="xxxColHeader19ey">165</definedName>
    <definedName name="xxxColHeader1bx">1</definedName>
    <definedName name="xxxColHeader1by">849</definedName>
    <definedName name="xxxColHeader1ex">1</definedName>
    <definedName name="xxxColHeader1ey">849</definedName>
    <definedName name="xxxColHeader20bx">1</definedName>
    <definedName name="xxxColHeader20by">94</definedName>
    <definedName name="xxxColHeader20ex">1</definedName>
    <definedName name="xxxColHeader20ey">94</definedName>
    <definedName name="xxxColHeader21bx">12</definedName>
    <definedName name="xxxColHeader21by">94</definedName>
    <definedName name="xxxColHeader21ex">12</definedName>
    <definedName name="xxxColHeader21ey">94</definedName>
    <definedName name="xxxColHeader22bx">12</definedName>
    <definedName name="xxxColHeader22by">165</definedName>
    <definedName name="xxxColHeader22ex">12</definedName>
    <definedName name="xxxColHeader22ey">165</definedName>
    <definedName name="xxxColHeader23bx">1</definedName>
    <definedName name="xxxColHeader23by">630</definedName>
    <definedName name="xxxColHeader23ex">1</definedName>
    <definedName name="xxxColHeader23ey">630</definedName>
    <definedName name="xxxColHeader24bx">12</definedName>
    <definedName name="xxxColHeader24by">630</definedName>
    <definedName name="xxxColHeader24ex">12</definedName>
    <definedName name="xxxColHeader24ey">630</definedName>
    <definedName name="xxxColHeader2bx">12</definedName>
    <definedName name="xxxColHeader2by">849</definedName>
    <definedName name="xxxColHeader2ex">12</definedName>
    <definedName name="xxxColHeader2ey">849</definedName>
    <definedName name="xxxColHeader3bx">1</definedName>
    <definedName name="xxxColHeader3by">774</definedName>
    <definedName name="xxxColHeader3ex">1</definedName>
    <definedName name="xxxColHeader3ey">774</definedName>
    <definedName name="xxxColHeader4bx">12</definedName>
    <definedName name="xxxColHeader4by">774</definedName>
    <definedName name="xxxColHeader4ex">12</definedName>
    <definedName name="xxxColHeader4ey">774</definedName>
    <definedName name="xxxColHeader5bx">1</definedName>
    <definedName name="xxxColHeader5by">703</definedName>
    <definedName name="xxxColHeader5ex">1</definedName>
    <definedName name="xxxColHeader5ey">703</definedName>
    <definedName name="xxxColHeader6bx">12</definedName>
    <definedName name="xxxColHeader6by">703</definedName>
    <definedName name="xxxColHeader6ex">12</definedName>
    <definedName name="xxxColHeader6ey">703</definedName>
    <definedName name="xxxColHeader7bx">1</definedName>
    <definedName name="xxxColHeader7by">555</definedName>
    <definedName name="xxxColHeader7ex">1</definedName>
    <definedName name="xxxColHeader7ey">555</definedName>
    <definedName name="xxxColHeader8bx">12</definedName>
    <definedName name="xxxColHeader8by">555</definedName>
    <definedName name="xxxColHeader8ex">12</definedName>
    <definedName name="xxxColHeader8ey">555</definedName>
    <definedName name="xxxColHeader9bx">1</definedName>
    <definedName name="xxxColHeader9by">463</definedName>
    <definedName name="xxxColHeader9ex">1</definedName>
    <definedName name="xxxColHeader9ey">463</definedName>
    <definedName name="xxxColLabels10bx">13</definedName>
    <definedName name="xxxColLabels10by">463</definedName>
    <definedName name="xxxColLabels10ex">24</definedName>
    <definedName name="xxxColLabels10ey">463</definedName>
    <definedName name="xxxColLabels11bx">2</definedName>
    <definedName name="xxxColLabels11by">397</definedName>
    <definedName name="xxxColLabels11ex">2</definedName>
    <definedName name="xxxColLabels11ey">397</definedName>
    <definedName name="xxxColLabels12bx">13</definedName>
    <definedName name="xxxColLabels12by">397</definedName>
    <definedName name="xxxColLabels12ex">24</definedName>
    <definedName name="xxxColLabels12ey">397</definedName>
    <definedName name="xxxColLabels13bx">2</definedName>
    <definedName name="xxxColLabels13by">267</definedName>
    <definedName name="xxxColLabels13ex">2</definedName>
    <definedName name="xxxColLabels13ey">267</definedName>
    <definedName name="xxxColLabels14bx">13</definedName>
    <definedName name="xxxColLabels14by">267</definedName>
    <definedName name="xxxColLabels14ex">24</definedName>
    <definedName name="xxxColLabels14ey">267</definedName>
    <definedName name="xxxColLabels15bx">2</definedName>
    <definedName name="xxxColLabels15by">630</definedName>
    <definedName name="xxxColLabels15ex">2</definedName>
    <definedName name="xxxColLabels15ey">630</definedName>
    <definedName name="xxxColLabels16bx">13</definedName>
    <definedName name="xxxColLabels16by">630</definedName>
    <definedName name="xxxColLabels16ex">24</definedName>
    <definedName name="xxxColLabels16ey">630</definedName>
    <definedName name="xxxColLabels17bx">2</definedName>
    <definedName name="xxxColLabels17by">19</definedName>
    <definedName name="xxxColLabels17ex">2</definedName>
    <definedName name="xxxColLabels17ey">19</definedName>
    <definedName name="xxxColLabels18bx">13</definedName>
    <definedName name="xxxColLabels18by">19</definedName>
    <definedName name="xxxColLabels18ex">24</definedName>
    <definedName name="xxxColLabels18ey">19</definedName>
    <definedName name="xxxColLabels19bx">2</definedName>
    <definedName name="xxxColLabels19by">165</definedName>
    <definedName name="xxxColLabels19ex">2</definedName>
    <definedName name="xxxColLabels19ey">165</definedName>
    <definedName name="xxxColLabels1bx">2</definedName>
    <definedName name="xxxColLabels1by">849</definedName>
    <definedName name="xxxColLabels1ex">2</definedName>
    <definedName name="xxxColLabels1ey">849</definedName>
    <definedName name="xxxColLabels20bx">2</definedName>
    <definedName name="xxxColLabels20by">94</definedName>
    <definedName name="xxxColLabels20ex">2</definedName>
    <definedName name="xxxColLabels20ey">94</definedName>
    <definedName name="xxxColLabels21bx">13</definedName>
    <definedName name="xxxColLabels21by">94</definedName>
    <definedName name="xxxColLabels21ex">24</definedName>
    <definedName name="xxxColLabels21ey">94</definedName>
    <definedName name="xxxColLabels22bx">13</definedName>
    <definedName name="xxxColLabels22by">165</definedName>
    <definedName name="xxxColLabels22ex">24</definedName>
    <definedName name="xxxColLabels22ey">165</definedName>
    <definedName name="xxxColLabels23bx">2</definedName>
    <definedName name="xxxColLabels23by">630</definedName>
    <definedName name="xxxColLabels23ex">2</definedName>
    <definedName name="xxxColLabels23ey">630</definedName>
    <definedName name="xxxColLabels24bx">13</definedName>
    <definedName name="xxxColLabels24by">630</definedName>
    <definedName name="xxxColLabels24ex">24</definedName>
    <definedName name="xxxColLabels24ey">630</definedName>
    <definedName name="xxxColLabels2bx">13</definedName>
    <definedName name="xxxColLabels2by">849</definedName>
    <definedName name="xxxColLabels2ex">24</definedName>
    <definedName name="xxxColLabels2ey">849</definedName>
    <definedName name="xxxColLabels3bx">2</definedName>
    <definedName name="xxxColLabels3by">774</definedName>
    <definedName name="xxxColLabels3ex">2</definedName>
    <definedName name="xxxColLabels3ey">774</definedName>
    <definedName name="xxxColLabels4bx">13</definedName>
    <definedName name="xxxColLabels4by">774</definedName>
    <definedName name="xxxColLabels4ex">24</definedName>
    <definedName name="xxxColLabels4ey">774</definedName>
    <definedName name="xxxColLabels5bx">2</definedName>
    <definedName name="xxxColLabels5by">703</definedName>
    <definedName name="xxxColLabels5ex">2</definedName>
    <definedName name="xxxColLabels5ey">703</definedName>
    <definedName name="xxxColLabels6bx">13</definedName>
    <definedName name="xxxColLabels6by">703</definedName>
    <definedName name="xxxColLabels6ex">24</definedName>
    <definedName name="xxxColLabels6ey">703</definedName>
    <definedName name="xxxColLabels7bx">2</definedName>
    <definedName name="xxxColLabels7by">555</definedName>
    <definedName name="xxxColLabels7ex">2</definedName>
    <definedName name="xxxColLabels7ey">555</definedName>
    <definedName name="xxxColLabels8bx">13</definedName>
    <definedName name="xxxColLabels8by">555</definedName>
    <definedName name="xxxColLabels8ex">24</definedName>
    <definedName name="xxxColLabels8ey">555</definedName>
    <definedName name="xxxColLabels9bx">2</definedName>
    <definedName name="xxxColLabels9by">463</definedName>
    <definedName name="xxxColLabels9ex">2</definedName>
    <definedName name="xxxColLabels9ey">463</definedName>
    <definedName name="xxxCommon10DimValue1.1">"OPERATING EXP SCHEDULE"</definedName>
    <definedName name="xxxCommon10DimValue1.2">"OPERATING EXP SCHEDULE"</definedName>
    <definedName name="xxxCommon10DimValue2.1">"PLN"</definedName>
    <definedName name="xxxCommon10DimValue2.2">"PLN"</definedName>
    <definedName name="xxxCommon10DimValue3.1">"Working Budget(ver2)"</definedName>
    <definedName name="xxxCommon10DimValue3.2">"Working Budget(ver2)"</definedName>
    <definedName name="xxxCommon10DimValue4.1">"Warszawa"</definedName>
    <definedName name="xxxCommon10DimValue4.2">"Warszawa"</definedName>
    <definedName name="xxxCommon10DimValue5.1">"Customer Care"</definedName>
    <definedName name="xxxCommon10DimValue5.2">"Customer Care"</definedName>
    <definedName name="xxxCommon10DimValue6.1">"NoLine"</definedName>
    <definedName name="xxxCommon10DimValue6.2">"NoLine"</definedName>
    <definedName name="xxxCommon10DimValue7.1">"NonProduct"</definedName>
    <definedName name="xxxCommon10DimValue7.2">"NonProduct"</definedName>
    <definedName name="xxxCommon11DimValue1.1">"OPERATING EXP SCHEDULE"</definedName>
    <definedName name="xxxCommon11DimValue1.2">"OPERATING EXP SCHEDULE"</definedName>
    <definedName name="xxxCommon11DimValue2.1">"PLN"</definedName>
    <definedName name="xxxCommon11DimValue2.2">"PLN"</definedName>
    <definedName name="xxxCommon11DimValue3.1">"Actual"</definedName>
    <definedName name="xxxCommon11DimValue3.2">"Actual"</definedName>
    <definedName name="xxxCommon11DimValue4.1">"Warszawa"</definedName>
    <definedName name="xxxCommon11DimValue4.2">"Warszawa"</definedName>
    <definedName name="xxxCommon11DimValue5.1">"Finance &amp; Accounting"</definedName>
    <definedName name="xxxCommon11DimValue5.2">"Finance &amp; Accounting"</definedName>
    <definedName name="xxxCommon11DimValue6.1">"NoLine"</definedName>
    <definedName name="xxxCommon11DimValue6.2">"NoLine"</definedName>
    <definedName name="xxxCommon11DimValue7.1">"NonProduct"</definedName>
    <definedName name="xxxCommon11DimValue7.2">"NonProduct"</definedName>
    <definedName name="xxxCommon12DimValue1.1">"OPERATING EXP SCHEDULE"</definedName>
    <definedName name="xxxCommon12DimValue1.2">"OPERATING EXP SCHEDULE"</definedName>
    <definedName name="xxxCommon12DimValue2.1">"PLN"</definedName>
    <definedName name="xxxCommon12DimValue2.2">"PLN"</definedName>
    <definedName name="xxxCommon12DimValue3.1">"Working Budget(ver2)"</definedName>
    <definedName name="xxxCommon12DimValue3.2">"Working Budget(ver2)"</definedName>
    <definedName name="xxxCommon12DimValue4.1">"Warszawa"</definedName>
    <definedName name="xxxCommon12DimValue4.2">"Warszawa"</definedName>
    <definedName name="xxxCommon12DimValue5.1">"Finance &amp; Accounting"</definedName>
    <definedName name="xxxCommon12DimValue5.2">"Finance &amp; Accounting"</definedName>
    <definedName name="xxxCommon12DimValue6.1">"NoLine"</definedName>
    <definedName name="xxxCommon12DimValue6.2">"NoLine"</definedName>
    <definedName name="xxxCommon12DimValue7.1">"NonProduct"</definedName>
    <definedName name="xxxCommon12DimValue7.2">"NonProduct"</definedName>
    <definedName name="xxxCommon13DimValue1.1">"OPERATING EXP SCHEDULE"</definedName>
    <definedName name="xxxCommon13DimValue1.2">"OPERATING EXP SCHEDULE"</definedName>
    <definedName name="xxxCommon13DimValue2.1">"PLN"</definedName>
    <definedName name="xxxCommon13DimValue2.2">"PLN"</definedName>
    <definedName name="xxxCommon13DimValue3.1">"Actual"</definedName>
    <definedName name="xxxCommon13DimValue3.2">"Actual"</definedName>
    <definedName name="xxxCommon13DimValue4.1">"Warszawa"</definedName>
    <definedName name="xxxCommon13DimValue4.2">"Warszawa"</definedName>
    <definedName name="xxxCommon13DimValue5.1">"Marketing"</definedName>
    <definedName name="xxxCommon13DimValue5.2">"Marketing"</definedName>
    <definedName name="xxxCommon13DimValue6.1">"NoLine"</definedName>
    <definedName name="xxxCommon13DimValue6.2">"NoLine"</definedName>
    <definedName name="xxxCommon13DimValue7.1">"NonProduct"</definedName>
    <definedName name="xxxCommon13DimValue7.2">"NonProduct"</definedName>
    <definedName name="xxxCommon14DimValue1.1">"OPERATING EXP SCHEDULE"</definedName>
    <definedName name="xxxCommon14DimValue1.2">"OPERATING EXP SCHEDULE"</definedName>
    <definedName name="xxxCommon14DimValue2.1">"PLN"</definedName>
    <definedName name="xxxCommon14DimValue2.2">"PLN"</definedName>
    <definedName name="xxxCommon14DimValue3.1">"Working Budget(ver2)"</definedName>
    <definedName name="xxxCommon14DimValue3.2">"Working Budget(ver2)"</definedName>
    <definedName name="xxxCommon14DimValue4.1">"Warszawa"</definedName>
    <definedName name="xxxCommon14DimValue4.2">"Warszawa"</definedName>
    <definedName name="xxxCommon14DimValue5.1">"Marketing"</definedName>
    <definedName name="xxxCommon14DimValue5.2">"Marketing"</definedName>
    <definedName name="xxxCommon14DimValue6.1">"NoLine"</definedName>
    <definedName name="xxxCommon14DimValue6.2">"NoLine"</definedName>
    <definedName name="xxxCommon14DimValue7.1">"NonProduct"</definedName>
    <definedName name="xxxCommon14DimValue7.2">"NonProduct"</definedName>
    <definedName name="xxxCommon15DimValue1.1">"OPERATING EXP SCHEDULE"</definedName>
    <definedName name="xxxCommon15DimValue1.2">"OPERATING EXP SCHEDULE"</definedName>
    <definedName name="xxxCommon15DimValue2.1">"PLN"</definedName>
    <definedName name="xxxCommon15DimValue2.2">"PLN"</definedName>
    <definedName name="xxxCommon15DimValue3.1">"Actual"</definedName>
    <definedName name="xxxCommon15DimValue3.2">"Actual"</definedName>
    <definedName name="xxxCommon15DimValue4.1">"Warszawa"</definedName>
    <definedName name="xxxCommon15DimValue4.2">"Warszawa"</definedName>
    <definedName name="xxxCommon15DimValue5.1">"Management"</definedName>
    <definedName name="xxxCommon15DimValue5.2">"Management"</definedName>
    <definedName name="xxxCommon15DimValue6.1">"NoLine"</definedName>
    <definedName name="xxxCommon15DimValue6.2">"NoLine"</definedName>
    <definedName name="xxxCommon15DimValue7.1">"NonProduct"</definedName>
    <definedName name="xxxCommon15DimValue7.2">"NonProduct"</definedName>
    <definedName name="xxxCommon16DimValue1.1">"OPERATING EXP SCHEDULE"</definedName>
    <definedName name="xxxCommon16DimValue1.2">"OPERATING EXP SCHEDULE"</definedName>
    <definedName name="xxxCommon16DimValue2.1">"PLN"</definedName>
    <definedName name="xxxCommon16DimValue2.2">"PLN"</definedName>
    <definedName name="xxxCommon16DimValue3.1">"Working Budget(ver2)"</definedName>
    <definedName name="xxxCommon16DimValue3.2">"Working Budget(ver2)"</definedName>
    <definedName name="xxxCommon16DimValue4.1">"Warszawa"</definedName>
    <definedName name="xxxCommon16DimValue4.2">"Warszawa"</definedName>
    <definedName name="xxxCommon16DimValue5.1">"Management"</definedName>
    <definedName name="xxxCommon16DimValue5.2">"Management"</definedName>
    <definedName name="xxxCommon16DimValue6.1">"NoLine"</definedName>
    <definedName name="xxxCommon16DimValue6.2">"NoLine"</definedName>
    <definedName name="xxxCommon16DimValue7.1">"NonProduct"</definedName>
    <definedName name="xxxCommon16DimValue7.2">"NonProduct"</definedName>
    <definedName name="xxxCommon17DimValue1.1">"OPERATING EXP SCHEDULE"</definedName>
    <definedName name="xxxCommon17DimValue1.2">"OPERATING EXP SCHEDULE"</definedName>
    <definedName name="xxxCommon17DimValue2.1">"PLN"</definedName>
    <definedName name="xxxCommon17DimValue2.2">"PLN"</definedName>
    <definedName name="xxxCommon17DimValue3.1">"Actual"</definedName>
    <definedName name="xxxCommon17DimValue3.2">"Actual"</definedName>
    <definedName name="xxxCommon17DimValue4.1">"Warszawa"</definedName>
    <definedName name="xxxCommon17DimValue4.2">"Warszawa"</definedName>
    <definedName name="xxxCommon17DimValue5.1">"Network Operations"</definedName>
    <definedName name="xxxCommon17DimValue5.2">"Network Operations"</definedName>
    <definedName name="xxxCommon17DimValue6.1">"NoLine"</definedName>
    <definedName name="xxxCommon17DimValue6.2">"NoLine"</definedName>
    <definedName name="xxxCommon17DimValue7.1">"NonProduct"</definedName>
    <definedName name="xxxCommon17DimValue7.2">"NonProduct"</definedName>
    <definedName name="xxxCommon18DimValue1.1">"OPERATING EXP SCHEDULE"</definedName>
    <definedName name="xxxCommon18DimValue1.2">"OPERATING EXP SCHEDULE"</definedName>
    <definedName name="xxxCommon18DimValue2.1">"PLN"</definedName>
    <definedName name="xxxCommon18DimValue2.2">"PLN"</definedName>
    <definedName name="xxxCommon18DimValue3.1">"Working Budget(ver2)"</definedName>
    <definedName name="xxxCommon18DimValue3.2">"Working Budget(ver2)"</definedName>
    <definedName name="xxxCommon18DimValue4.1">"Warszawa"</definedName>
    <definedName name="xxxCommon18DimValue4.2">"Warszawa"</definedName>
    <definedName name="xxxCommon18DimValue5.1">"Network Operations"</definedName>
    <definedName name="xxxCommon18DimValue5.2">"Network Operations"</definedName>
    <definedName name="xxxCommon18DimValue6.1">"NoLine"</definedName>
    <definedName name="xxxCommon18DimValue6.2">"NoLine"</definedName>
    <definedName name="xxxCommon18DimValue7.1">"NonProduct"</definedName>
    <definedName name="xxxCommon18DimValue7.2">"NonProduct"</definedName>
    <definedName name="xxxCommon19DimValue1.1">"OPERATING EXP SCHEDULE"</definedName>
    <definedName name="xxxCommon19DimValue1.2">"OPERATING EXP SCHEDULE"</definedName>
    <definedName name="xxxCommon19DimValue2.1">"PLN"</definedName>
    <definedName name="xxxCommon19DimValue2.2">"PLN"</definedName>
    <definedName name="xxxCommon19DimValue3.1">"Actual"</definedName>
    <definedName name="xxxCommon19DimValue3.2">"Actual"</definedName>
    <definedName name="xxxCommon19DimValue4.1">"Warszawa"</definedName>
    <definedName name="xxxCommon19DimValue4.2">"Warszawa"</definedName>
    <definedName name="xxxCommon19DimValue5.1">"Sales"</definedName>
    <definedName name="xxxCommon19DimValue5.2">"Sales"</definedName>
    <definedName name="xxxCommon19DimValue6.1">"NoLine"</definedName>
    <definedName name="xxxCommon19DimValue6.2">"NoLine"</definedName>
    <definedName name="xxxCommon19DimValue7.1">"NonProduct"</definedName>
    <definedName name="xxxCommon19DimValue7.2">"NonProduct"</definedName>
    <definedName name="xxxCommon1DimValue1.1">"OPERATING EXP SCHEDULE"</definedName>
    <definedName name="xxxCommon1DimValue1.2">"OPERATING EXP SCHEDULE"</definedName>
    <definedName name="xxxCommon1DimValue2.1">"PLN"</definedName>
    <definedName name="xxxCommon1DimValue2.2">"PLN"</definedName>
    <definedName name="xxxCommon1DimValue3.1">"Actual"</definedName>
    <definedName name="xxxCommon1DimValue3.2">"Actual"</definedName>
    <definedName name="xxxCommon1DimValue4.1">"Warszawa"</definedName>
    <definedName name="xxxCommon1DimValue4.2">"Warszawa"</definedName>
    <definedName name="xxxCommon1DimValue5.1">"Billing"</definedName>
    <definedName name="xxxCommon1DimValue5.2">"Billing"</definedName>
    <definedName name="xxxCommon1DimValue6.1">"NoLine"</definedName>
    <definedName name="xxxCommon1DimValue6.2">"NoLine"</definedName>
    <definedName name="xxxCommon1DimValue7.1">"NonProduct"</definedName>
    <definedName name="xxxCommon1DimValue7.2">"NonProduct"</definedName>
    <definedName name="xxxCommon1DimValue8.1">"Untranslated"</definedName>
    <definedName name="xxxCommon1DimValue8.2">"Untranslated"</definedName>
    <definedName name="xxxCommon1DimValue9.1">"Periodic"</definedName>
    <definedName name="xxxCommon1DimValue9.2">"Periodic"</definedName>
    <definedName name="xxxCommon20DimValue1.1">"OPERATING EXP SCHEDULE"</definedName>
    <definedName name="xxxCommon20DimValue1.2">"OPERATING EXP SCHEDULE"</definedName>
    <definedName name="xxxCommon20DimValue2.1">"PLN"</definedName>
    <definedName name="xxxCommon20DimValue2.2">"PLN"</definedName>
    <definedName name="xxxCommon20DimValue3.1">"Actual"</definedName>
    <definedName name="xxxCommon20DimValue3.2">"Actual"</definedName>
    <definedName name="xxxCommon20DimValue4.1">"Warszawa"</definedName>
    <definedName name="xxxCommon20DimValue4.2">"Warszawa"</definedName>
    <definedName name="xxxCommon20DimValue5.1">"Customer Operations"</definedName>
    <definedName name="xxxCommon20DimValue5.2">"Customer Operations"</definedName>
    <definedName name="xxxCommon20DimValue6.1">"NoLine"</definedName>
    <definedName name="xxxCommon20DimValue6.2">"NoLine"</definedName>
    <definedName name="xxxCommon20DimValue7.1">"NonProduct"</definedName>
    <definedName name="xxxCommon20DimValue7.2">"NonProduct"</definedName>
    <definedName name="xxxCommon21DimValue1.1">"OPERATING EXP SCHEDULE"</definedName>
    <definedName name="xxxCommon21DimValue1.2">"OPERATING EXP SCHEDULE"</definedName>
    <definedName name="xxxCommon21DimValue2.1">"PLN"</definedName>
    <definedName name="xxxCommon21DimValue2.2">"PLN"</definedName>
    <definedName name="xxxCommon21DimValue3.1">"Working Budget(ver2)"</definedName>
    <definedName name="xxxCommon21DimValue3.2">"Working Budget(ver2)"</definedName>
    <definedName name="xxxCommon21DimValue4.1">"Warszawa"</definedName>
    <definedName name="xxxCommon21DimValue4.2">"Warszawa"</definedName>
    <definedName name="xxxCommon21DimValue5.1">"Customer Operations"</definedName>
    <definedName name="xxxCommon21DimValue5.2">"Customer Operations"</definedName>
    <definedName name="xxxCommon21DimValue6.1">"NoLine"</definedName>
    <definedName name="xxxCommon21DimValue6.2">"NoLine"</definedName>
    <definedName name="xxxCommon21DimValue7.1">"NonProduct"</definedName>
    <definedName name="xxxCommon21DimValue7.2">"NonProduct"</definedName>
    <definedName name="xxxCommon22DimValue1.1">"OPERATING EXP SCHEDULE"</definedName>
    <definedName name="xxxCommon22DimValue1.2">"OPERATING EXP SCHEDULE"</definedName>
    <definedName name="xxxCommon22DimValue2.1">"PLN"</definedName>
    <definedName name="xxxCommon22DimValue2.2">"PLN"</definedName>
    <definedName name="xxxCommon22DimValue3.1">"Working Budget(ver2)"</definedName>
    <definedName name="xxxCommon22DimValue3.2">"Working Budget(ver2)"</definedName>
    <definedName name="xxxCommon22DimValue4.1">"Warszawa"</definedName>
    <definedName name="xxxCommon22DimValue4.2">"Warszawa"</definedName>
    <definedName name="xxxCommon22DimValue5.1">"Sales"</definedName>
    <definedName name="xxxCommon22DimValue5.2">"Sales"</definedName>
    <definedName name="xxxCommon22DimValue6.1">"NoLine"</definedName>
    <definedName name="xxxCommon22DimValue6.2">"NoLine"</definedName>
    <definedName name="xxxCommon22DimValue7.1">"NonProduct"</definedName>
    <definedName name="xxxCommon22DimValue7.2">"NonProduct"</definedName>
    <definedName name="xxxCommon23DimValue1.1">"OPERATING EXP SCHEDULE"</definedName>
    <definedName name="xxxCommon23DimValue1.2">"OPERATING EXP SCHEDULE"</definedName>
    <definedName name="xxxCommon23DimValue2.1">"PLN"</definedName>
    <definedName name="xxxCommon23DimValue2.2">"PLN"</definedName>
    <definedName name="xxxCommon23DimValue3.1">"Actual"</definedName>
    <definedName name="xxxCommon23DimValue3.2">"Actual"</definedName>
    <definedName name="xxxCommon23DimValue4.1">"Warszawa"</definedName>
    <definedName name="xxxCommon23DimValue4.2">"Warszawa"</definedName>
    <definedName name="xxxCommon23DimValue5.1">"HRM"</definedName>
    <definedName name="xxxCommon23DimValue5.2">"HRM"</definedName>
    <definedName name="xxxCommon23DimValue6.1">"Television"</definedName>
    <definedName name="xxxCommon23DimValue6.2">"Television"</definedName>
    <definedName name="xxxCommon23DimValue7.1">"NonProduct"</definedName>
    <definedName name="xxxCommon23DimValue7.2">"NonProduct"</definedName>
    <definedName name="xxxCommon24DimValue1.1">"OPERATING EXP SCHEDULE"</definedName>
    <definedName name="xxxCommon24DimValue1.2">"OPERATING EXP SCHEDULE"</definedName>
    <definedName name="xxxCommon24DimValue2.1">"PLN"</definedName>
    <definedName name="xxxCommon24DimValue2.2">"PLN"</definedName>
    <definedName name="xxxCommon24DimValue3.1">"Working Budget"</definedName>
    <definedName name="xxxCommon24DimValue3.2">"Working Budget"</definedName>
    <definedName name="xxxCommon24DimValue4.1">"Warszawa"</definedName>
    <definedName name="xxxCommon24DimValue4.2">"Warszawa"</definedName>
    <definedName name="xxxCommon24DimValue5.1">"HRM"</definedName>
    <definedName name="xxxCommon24DimValue5.2">"HRM"</definedName>
    <definedName name="xxxCommon24DimValue6.1">"Television"</definedName>
    <definedName name="xxxCommon24DimValue6.2">"Television"</definedName>
    <definedName name="xxxCommon24DimValue7.1">"NonProduct"</definedName>
    <definedName name="xxxCommon24DimValue7.2">"NonProduct"</definedName>
    <definedName name="xxxCommon2DimValue1.1">"OPERATING EXP SCHEDULE"</definedName>
    <definedName name="xxxCommon2DimValue1.2">"OPERATING EXP SCHEDULE"</definedName>
    <definedName name="xxxCommon2DimValue2.1">"PLN"</definedName>
    <definedName name="xxxCommon2DimValue2.2">"PLN"</definedName>
    <definedName name="xxxCommon2DimValue3.1">"Working Budget(ver2)"</definedName>
    <definedName name="xxxCommon2DimValue3.2">"Working Budget(ver2)"</definedName>
    <definedName name="xxxCommon2DimValue4.1">"Warszawa"</definedName>
    <definedName name="xxxCommon2DimValue4.2">"Warszawa"</definedName>
    <definedName name="xxxCommon2DimValue5.1">"Billing"</definedName>
    <definedName name="xxxCommon2DimValue5.2">"Billing"</definedName>
    <definedName name="xxxCommon2DimValue6.1">"NoLine"</definedName>
    <definedName name="xxxCommon2DimValue6.2">"NoLine"</definedName>
    <definedName name="xxxCommon2DimValue7.1">"NonProduct"</definedName>
    <definedName name="xxxCommon2DimValue7.2">"NonProduct"</definedName>
    <definedName name="xxxCommon2DimValue8.1">"Net-of-Adjustments"</definedName>
    <definedName name="xxxCommon2DimValue8.2">"Net-of-Adjustments Datatype"</definedName>
    <definedName name="xxxCommon3DimValue1.1">"OPERATING EXP SCHEDULE"</definedName>
    <definedName name="xxxCommon3DimValue1.2">"OPERATING EXP SCHEDULE"</definedName>
    <definedName name="xxxCommon3DimValue2.1">"PLN"</definedName>
    <definedName name="xxxCommon3DimValue2.2">"PLN"</definedName>
    <definedName name="xxxCommon3DimValue3.1">"Actual"</definedName>
    <definedName name="xxxCommon3DimValue3.2">"Actual"</definedName>
    <definedName name="xxxCommon3DimValue4.1">"Warszawa"</definedName>
    <definedName name="xxxCommon3DimValue4.2">"Warszawa"</definedName>
    <definedName name="xxxCommon3DimValue5.1">"IT"</definedName>
    <definedName name="xxxCommon3DimValue5.2">"IT"</definedName>
    <definedName name="xxxCommon3DimValue6.1">"NoLine"</definedName>
    <definedName name="xxxCommon3DimValue6.2">"NoLine"</definedName>
    <definedName name="xxxCommon3DimValue7.1">"NonProduct"</definedName>
    <definedName name="xxxCommon3DimValue7.2">"NonProduct"</definedName>
    <definedName name="xxxCommon3DimValue8.1">"Net-of-Adjustments"</definedName>
    <definedName name="xxxCommon3DimValue8.2">"Net-of-Adjustments Datatype"</definedName>
    <definedName name="xxxCommon4DimValue1.1">"OPERATING EXP SCHEDULE"</definedName>
    <definedName name="xxxCommon4DimValue1.2">"OPERATING EXP SCHEDULE"</definedName>
    <definedName name="xxxCommon4DimValue2.1">"PLN"</definedName>
    <definedName name="xxxCommon4DimValue2.2">"PLN"</definedName>
    <definedName name="xxxCommon4DimValue3.1">"Working Budget(ver2)"</definedName>
    <definedName name="xxxCommon4DimValue3.2">"Working Budget(ver2)"</definedName>
    <definedName name="xxxCommon4DimValue4.1">"Warszawa"</definedName>
    <definedName name="xxxCommon4DimValue4.2">"Warszawa"</definedName>
    <definedName name="xxxCommon4DimValue5.1">"IT"</definedName>
    <definedName name="xxxCommon4DimValue5.2">"IT"</definedName>
    <definedName name="xxxCommon4DimValue6.1">"NoLine"</definedName>
    <definedName name="xxxCommon4DimValue6.2">"NoLine"</definedName>
    <definedName name="xxxCommon4DimValue7.1">"NonProduct"</definedName>
    <definedName name="xxxCommon4DimValue7.2">"NonProduct"</definedName>
    <definedName name="xxxCommon4DimValue8.1">"Net-of-Adjustments"</definedName>
    <definedName name="xxxCommon4DimValue8.2">"Net-of-Adjustments Datatype"</definedName>
    <definedName name="xxxCommon5DimValue1.1">"OPERATING EXP SCHEDULE"</definedName>
    <definedName name="xxxCommon5DimValue1.2">"OPERATING EXP SCHEDULE"</definedName>
    <definedName name="xxxCommon5DimValue2.1">"PLN"</definedName>
    <definedName name="xxxCommon5DimValue2.2">"PLN"</definedName>
    <definedName name="xxxCommon5DimValue3.1">"Actual"</definedName>
    <definedName name="xxxCommon5DimValue3.2">"Actual"</definedName>
    <definedName name="xxxCommon5DimValue4.1">"Warszawa"</definedName>
    <definedName name="xxxCommon5DimValue4.2">"Warszawa"</definedName>
    <definedName name="xxxCommon5DimValue5.1">"HRM"</definedName>
    <definedName name="xxxCommon5DimValue5.2">"HRM"</definedName>
    <definedName name="xxxCommon5DimValue6.1">"NoLine"</definedName>
    <definedName name="xxxCommon5DimValue6.2">"NoLine"</definedName>
    <definedName name="xxxCommon5DimValue7.1">"NonProduct"</definedName>
    <definedName name="xxxCommon5DimValue7.2">"NonProduct"</definedName>
    <definedName name="xxxCommon5DimValue8.1">"Net-of-Adjustments"</definedName>
    <definedName name="xxxCommon5DimValue8.2">"Net-of-Adjustments Datatype"</definedName>
    <definedName name="xxxCommon6DimValue1.1">"OPERATING EXP SCHEDULE"</definedName>
    <definedName name="xxxCommon6DimValue1.2">"OPERATING EXP SCHEDULE"</definedName>
    <definedName name="xxxCommon6DimValue2.1">"PLN"</definedName>
    <definedName name="xxxCommon6DimValue2.2">"PLN"</definedName>
    <definedName name="xxxCommon6DimValue3.1">"Working Budget(ver2)"</definedName>
    <definedName name="xxxCommon6DimValue3.2">"Working Budget(ver2)"</definedName>
    <definedName name="xxxCommon6DimValue4.1">"Warszawa"</definedName>
    <definedName name="xxxCommon6DimValue4.2">"Warszawa"</definedName>
    <definedName name="xxxCommon6DimValue5.1">"HRM"</definedName>
    <definedName name="xxxCommon6DimValue5.2">"HRM"</definedName>
    <definedName name="xxxCommon6DimValue6.1">"NoLine"</definedName>
    <definedName name="xxxCommon6DimValue6.2">"NoLine"</definedName>
    <definedName name="xxxCommon6DimValue7.1">"NonProduct"</definedName>
    <definedName name="xxxCommon6DimValue7.2">"NonProduct"</definedName>
    <definedName name="xxxCommon6DimValue8.1">"Net-of-Adjustments"</definedName>
    <definedName name="xxxCommon6DimValue8.2">"Net-of-Adjustments Datatype"</definedName>
    <definedName name="xxxCommon7DimValue1.1">"OPERATING EXP SCHEDULE"</definedName>
    <definedName name="xxxCommon7DimValue1.2">"OPERATING EXP SCHEDULE"</definedName>
    <definedName name="xxxCommon7DimValue2.1">"PLN"</definedName>
    <definedName name="xxxCommon7DimValue2.2">"PLN"</definedName>
    <definedName name="xxxCommon7DimValue3.1">"Actual"</definedName>
    <definedName name="xxxCommon7DimValue3.2">"Actual"</definedName>
    <definedName name="xxxCommon7DimValue4.1">"Warszawa"</definedName>
    <definedName name="xxxCommon7DimValue4.2">"Warszawa"</definedName>
    <definedName name="xxxCommon7DimValue5.1">"General Services"</definedName>
    <definedName name="xxxCommon7DimValue5.2">"General Services"</definedName>
    <definedName name="xxxCommon7DimValue6.1">"NoLine"</definedName>
    <definedName name="xxxCommon7DimValue6.2">"NoLine"</definedName>
    <definedName name="xxxCommon7DimValue7.1">"NonProduct"</definedName>
    <definedName name="xxxCommon7DimValue7.2">"NonProduct"</definedName>
    <definedName name="xxxCommon8DimValue1.1">"OPERATING EXP SCHEDULE"</definedName>
    <definedName name="xxxCommon8DimValue1.2">"OPERATING EXP SCHEDULE"</definedName>
    <definedName name="xxxCommon8DimValue2.1">"PLN"</definedName>
    <definedName name="xxxCommon8DimValue2.2">"PLN"</definedName>
    <definedName name="xxxCommon8DimValue3.1">"Working Budget(ver2)"</definedName>
    <definedName name="xxxCommon8DimValue3.2">"Working Budget(ver2)"</definedName>
    <definedName name="xxxCommon8DimValue4.1">"Warszawa"</definedName>
    <definedName name="xxxCommon8DimValue4.2">"Warszawa"</definedName>
    <definedName name="xxxCommon8DimValue5.1">"General Services"</definedName>
    <definedName name="xxxCommon8DimValue5.2">"General Services"</definedName>
    <definedName name="xxxCommon8DimValue6.1">"NoLine"</definedName>
    <definedName name="xxxCommon8DimValue6.2">"NoLine"</definedName>
    <definedName name="xxxCommon8DimValue7.1">"NonProduct"</definedName>
    <definedName name="xxxCommon8DimValue7.2">"NonProduct"</definedName>
    <definedName name="xxxCommon9DimValue1.1">"OPERATING EXP SCHEDULE"</definedName>
    <definedName name="xxxCommon9DimValue1.2">"OPERATING EXP SCHEDULE"</definedName>
    <definedName name="xxxCommon9DimValue2.1">"PLN"</definedName>
    <definedName name="xxxCommon9DimValue2.2">"PLN"</definedName>
    <definedName name="xxxCommon9DimValue3.1">"Actual"</definedName>
    <definedName name="xxxCommon9DimValue3.2">"Actual"</definedName>
    <definedName name="xxxCommon9DimValue4.1">"Warszawa"</definedName>
    <definedName name="xxxCommon9DimValue4.2">"Warszawa"</definedName>
    <definedName name="xxxCommon9DimValue5.1">"Customer Care"</definedName>
    <definedName name="xxxCommon9DimValue5.2">"Customer Care"</definedName>
    <definedName name="xxxCommon9DimValue6.1">"NoLine"</definedName>
    <definedName name="xxxCommon9DimValue6.2">"NoLine"</definedName>
    <definedName name="xxxCommon9DimValue7.1">"NonProduct"</definedName>
    <definedName name="xxxCommon9DimValue7.2">"NonProduct"</definedName>
    <definedName name="xxxCommonArea10bx">12</definedName>
    <definedName name="xxxCommonArea10by">455</definedName>
    <definedName name="xxxCommonArea10ex">14</definedName>
    <definedName name="xxxCommonArea10ey">461</definedName>
    <definedName name="xxxCommonArea11bx">1</definedName>
    <definedName name="xxxCommonArea11by">389</definedName>
    <definedName name="xxxCommonArea11ex">3</definedName>
    <definedName name="xxxCommonArea11ey">395</definedName>
    <definedName name="xxxCommonArea12bx">12</definedName>
    <definedName name="xxxCommonArea12by">389</definedName>
    <definedName name="xxxCommonArea12ex">14</definedName>
    <definedName name="xxxCommonArea12ey">395</definedName>
    <definedName name="xxxCommonArea13bx">1</definedName>
    <definedName name="xxxCommonArea13by">259</definedName>
    <definedName name="xxxCommonArea13ex">3</definedName>
    <definedName name="xxxCommonArea13ey">265</definedName>
    <definedName name="xxxCommonArea14bx">12</definedName>
    <definedName name="xxxCommonArea14by">259</definedName>
    <definedName name="xxxCommonArea14ex">14</definedName>
    <definedName name="xxxCommonArea14ey">265</definedName>
    <definedName name="xxxCommonArea15bx">1</definedName>
    <definedName name="xxxCommonArea15by">622</definedName>
    <definedName name="xxxCommonArea15ex">3</definedName>
    <definedName name="xxxCommonArea15ey">628</definedName>
    <definedName name="xxxCommonArea16bx">12</definedName>
    <definedName name="xxxCommonArea16by">622</definedName>
    <definedName name="xxxCommonArea16ex">14</definedName>
    <definedName name="xxxCommonArea16ey">628</definedName>
    <definedName name="xxxCommonArea17bx">1</definedName>
    <definedName name="xxxCommonArea17by">11</definedName>
    <definedName name="xxxCommonArea17ex">3</definedName>
    <definedName name="xxxCommonArea17ey">17</definedName>
    <definedName name="xxxCommonArea18bx">12</definedName>
    <definedName name="xxxCommonArea18by">11</definedName>
    <definedName name="xxxCommonArea18ex">14</definedName>
    <definedName name="xxxCommonArea18ey">17</definedName>
    <definedName name="xxxCommonArea19bx">1</definedName>
    <definedName name="xxxCommonArea19by">157</definedName>
    <definedName name="xxxCommonArea19ex">3</definedName>
    <definedName name="xxxCommonArea19ey">163</definedName>
    <definedName name="xxxCommonArea1bx">1</definedName>
    <definedName name="xxxCommonArea1by">841</definedName>
    <definedName name="xxxCommonArea1ex">3</definedName>
    <definedName name="xxxCommonArea1ey">847</definedName>
    <definedName name="xxxCommonArea20bx">1</definedName>
    <definedName name="xxxCommonArea20by">86</definedName>
    <definedName name="xxxCommonArea20ex">3</definedName>
    <definedName name="xxxCommonArea20ey">92</definedName>
    <definedName name="xxxCommonArea21bx">12</definedName>
    <definedName name="xxxCommonArea21by">86</definedName>
    <definedName name="xxxCommonArea21ex">14</definedName>
    <definedName name="xxxCommonArea21ey">92</definedName>
    <definedName name="xxxCommonArea22bx">12</definedName>
    <definedName name="xxxCommonArea22by">157</definedName>
    <definedName name="xxxCommonArea22ex">14</definedName>
    <definedName name="xxxCommonArea22ey">163</definedName>
    <definedName name="xxxCommonArea23bx">1</definedName>
    <definedName name="xxxCommonArea23by">622</definedName>
    <definedName name="xxxCommonArea23ex">3</definedName>
    <definedName name="xxxCommonArea23ey">628</definedName>
    <definedName name="xxxCommonArea24bx">12</definedName>
    <definedName name="xxxCommonArea24by">622</definedName>
    <definedName name="xxxCommonArea24ex">14</definedName>
    <definedName name="xxxCommonArea24ey">628</definedName>
    <definedName name="xxxCommonArea2bx">12</definedName>
    <definedName name="xxxCommonArea2by">841</definedName>
    <definedName name="xxxCommonArea2ex">14</definedName>
    <definedName name="xxxCommonArea2ey">847</definedName>
    <definedName name="xxxCommonArea3bx">1</definedName>
    <definedName name="xxxCommonArea3by">766</definedName>
    <definedName name="xxxCommonArea3ex">3</definedName>
    <definedName name="xxxCommonArea3ey">772</definedName>
    <definedName name="xxxCommonArea4bx">12</definedName>
    <definedName name="xxxCommonArea4by">766</definedName>
    <definedName name="xxxCommonArea4ex">14</definedName>
    <definedName name="xxxCommonArea4ey">772</definedName>
    <definedName name="xxxCommonArea5bx">1</definedName>
    <definedName name="xxxCommonArea5by">695</definedName>
    <definedName name="xxxCommonArea5ex">3</definedName>
    <definedName name="xxxCommonArea5ey">701</definedName>
    <definedName name="xxxCommonArea6bx">12</definedName>
    <definedName name="xxxCommonArea6by">695</definedName>
    <definedName name="xxxCommonArea6ex">14</definedName>
    <definedName name="xxxCommonArea6ey">701</definedName>
    <definedName name="xxxCommonArea7bx">1</definedName>
    <definedName name="xxxCommonArea7by">547</definedName>
    <definedName name="xxxCommonArea7ex">3</definedName>
    <definedName name="xxxCommonArea7ey">553</definedName>
    <definedName name="xxxCommonArea8bx">12</definedName>
    <definedName name="xxxCommonArea8by">547</definedName>
    <definedName name="xxxCommonArea8ex">14</definedName>
    <definedName name="xxxCommonArea8ey">553</definedName>
    <definedName name="xxxCommonArea9bx">1</definedName>
    <definedName name="xxxCommonArea9by">455</definedName>
    <definedName name="xxxCommonArea9ex">3</definedName>
    <definedName name="xxxCommonArea9ey">461</definedName>
    <definedName name="xxxConstR103C2">0</definedName>
    <definedName name="xxxConstR103C3">0</definedName>
    <definedName name="xxxConstR103C4">0</definedName>
    <definedName name="xxxConstR103C5">0</definedName>
    <definedName name="xxxConstR103C6">0</definedName>
    <definedName name="xxxConstR266C2">0</definedName>
    <definedName name="xxxConstR266C3">0</definedName>
    <definedName name="xxxConstR266C4">0</definedName>
    <definedName name="xxxConstR266C5">0</definedName>
    <definedName name="xxxConstR266C6">0</definedName>
    <definedName name="xxxConstR82C2">0</definedName>
    <definedName name="xxxConstR82C3">0</definedName>
    <definedName name="xxxConstR82C4">0</definedName>
    <definedName name="xxxConstR82C5">0</definedName>
    <definedName name="xxxConstR82C6">0</definedName>
    <definedName name="xxxDataBlock10bx">13</definedName>
    <definedName name="xxxDataBlock10by">467</definedName>
    <definedName name="xxxDataBlock10ex">24</definedName>
    <definedName name="xxxDataBlock10ey">507</definedName>
    <definedName name="xxxDataBlock11bx">2</definedName>
    <definedName name="xxxDataBlock11by">401</definedName>
    <definedName name="xxxDataBlock11ex">2</definedName>
    <definedName name="xxxDataBlock11ey">439</definedName>
    <definedName name="xxxDataBlock12bx">13</definedName>
    <definedName name="xxxDataBlock12by">401</definedName>
    <definedName name="xxxDataBlock12ex">24</definedName>
    <definedName name="xxxDataBlock12ey">439</definedName>
    <definedName name="xxxDataBlock13bx">2</definedName>
    <definedName name="xxxDataBlock13by">271</definedName>
    <definedName name="xxxDataBlock13ex">2</definedName>
    <definedName name="xxxDataBlock13ey">355</definedName>
    <definedName name="xxxDataBlock14bx">13</definedName>
    <definedName name="xxxDataBlock14by">271</definedName>
    <definedName name="xxxDataBlock14ex">24</definedName>
    <definedName name="xxxDataBlock14ey">355</definedName>
    <definedName name="xxxDataBlock15bx">2</definedName>
    <definedName name="xxxDataBlock15by">634</definedName>
    <definedName name="xxxDataBlock15ex">2</definedName>
    <definedName name="xxxDataBlock15ey">671</definedName>
    <definedName name="xxxDataBlock16bx">13</definedName>
    <definedName name="xxxDataBlock16by">634</definedName>
    <definedName name="xxxDataBlock16ex">24</definedName>
    <definedName name="xxxDataBlock16ey">671</definedName>
    <definedName name="xxxDataBlock17bx">2</definedName>
    <definedName name="xxxDataBlock17by">23</definedName>
    <definedName name="xxxDataBlock17ex">2</definedName>
    <definedName name="xxxDataBlock17ey">72</definedName>
    <definedName name="xxxDataBlock18bx">13</definedName>
    <definedName name="xxxDataBlock18by">23</definedName>
    <definedName name="xxxDataBlock18ex">24</definedName>
    <definedName name="xxxDataBlock18ey">72</definedName>
    <definedName name="xxxDataBlock19bx">2</definedName>
    <definedName name="xxxDataBlock19by">169</definedName>
    <definedName name="xxxDataBlock19ex">2</definedName>
    <definedName name="xxxDataBlock19ey">234</definedName>
    <definedName name="xxxDataBlock1bx">2</definedName>
    <definedName name="xxxDataBlock1by">853</definedName>
    <definedName name="xxxDataBlock1ex">2</definedName>
    <definedName name="xxxDataBlock1ey">908</definedName>
    <definedName name="xxxDataBlock20bx">2</definedName>
    <definedName name="xxxDataBlock20by">98</definedName>
    <definedName name="xxxDataBlock20ex">2</definedName>
    <definedName name="xxxDataBlock20ey">137</definedName>
    <definedName name="xxxDataBlock21bx">13</definedName>
    <definedName name="xxxDataBlock21by">98</definedName>
    <definedName name="xxxDataBlock21ex">24</definedName>
    <definedName name="xxxDataBlock21ey">137</definedName>
    <definedName name="xxxDataBlock22bx">13</definedName>
    <definedName name="xxxDataBlock22by">169</definedName>
    <definedName name="xxxDataBlock22ex">24</definedName>
    <definedName name="xxxDataBlock22ey">234</definedName>
    <definedName name="xxxDataBlock23bx">2</definedName>
    <definedName name="xxxDataBlock23by">634</definedName>
    <definedName name="xxxDataBlock23ex">2</definedName>
    <definedName name="xxxDataBlock23ey">680</definedName>
    <definedName name="xxxDataBlock24bx">13</definedName>
    <definedName name="xxxDataBlock24by">634</definedName>
    <definedName name="xxxDataBlock24ex">24</definedName>
    <definedName name="xxxDataBlock24ey">680</definedName>
    <definedName name="xxxDataBlock2bx">13</definedName>
    <definedName name="xxxDataBlock2by">853</definedName>
    <definedName name="xxxDataBlock2ex">24</definedName>
    <definedName name="xxxDataBlock2ey">908</definedName>
    <definedName name="xxxDataBlock3bx">2</definedName>
    <definedName name="xxxDataBlock3by">778</definedName>
    <definedName name="xxxDataBlock3ex">2</definedName>
    <definedName name="xxxDataBlock3ey">825</definedName>
    <definedName name="xxxDataBlock4bx">13</definedName>
    <definedName name="xxxDataBlock4by">778</definedName>
    <definedName name="xxxDataBlock4ex">24</definedName>
    <definedName name="xxxDataBlock4ey">825</definedName>
    <definedName name="xxxDataBlock5bx">2</definedName>
    <definedName name="xxxDataBlock5by">707</definedName>
    <definedName name="xxxDataBlock5ex">2</definedName>
    <definedName name="xxxDataBlock5ey">754</definedName>
    <definedName name="xxxDataBlock6bx">13</definedName>
    <definedName name="xxxDataBlock6by">707</definedName>
    <definedName name="xxxDataBlock6ex">24</definedName>
    <definedName name="xxxDataBlock6ey">754</definedName>
    <definedName name="xxxDataBlock7bx">2</definedName>
    <definedName name="xxxDataBlock7by">559</definedName>
    <definedName name="xxxDataBlock7ex">2</definedName>
    <definedName name="xxxDataBlock7ey">618</definedName>
    <definedName name="xxxDataBlock8bx">13</definedName>
    <definedName name="xxxDataBlock8by">559</definedName>
    <definedName name="xxxDataBlock8ex">24</definedName>
    <definedName name="xxxDataBlock8ey">618</definedName>
    <definedName name="xxxDataBlock9bx">2</definedName>
    <definedName name="xxxDataBlock9by">467</definedName>
    <definedName name="xxxDataBlock9ex">2</definedName>
    <definedName name="xxxDataBlock9ey">507</definedName>
    <definedName name="xxxDBShapeStamp">1000303839</definedName>
    <definedName name="xxxDownfootCols10Count">0</definedName>
    <definedName name="xxxDownfootCols11Count">0</definedName>
    <definedName name="xxxDownfootCols12Count">0</definedName>
    <definedName name="xxxDownfootCols13Count">0</definedName>
    <definedName name="xxxDownfootCols14Count">0</definedName>
    <definedName name="xxxDownfootCols15Count">0</definedName>
    <definedName name="xxxDownfootCols16Count">0</definedName>
    <definedName name="xxxDownfootCols17Count">0</definedName>
    <definedName name="xxxDownfootCols18Count">0</definedName>
    <definedName name="xxxDownfootCols19Count">0</definedName>
    <definedName name="xxxDownfootCols1Count">0</definedName>
    <definedName name="xxxDownfootCols20Count">0</definedName>
    <definedName name="xxxDownfootCols21Count">0</definedName>
    <definedName name="xxxDownfootCols22Count">0</definedName>
    <definedName name="xxxDownfootCols23Count">0</definedName>
    <definedName name="xxxDownfootCols24Count">0</definedName>
    <definedName name="xxxDownfootCols2Count">0</definedName>
    <definedName name="xxxDownfootCols3Count">0</definedName>
    <definedName name="xxxDownfootCols4Count">0</definedName>
    <definedName name="xxxDownfootCols5Count">0</definedName>
    <definedName name="xxxDownfootCols6Count">0</definedName>
    <definedName name="xxxDownfootCols7Count">0</definedName>
    <definedName name="xxxDownfootCols8Count">0</definedName>
    <definedName name="xxxDownfootCols9Count">0</definedName>
    <definedName name="xxxDownfootRows10Count">0</definedName>
    <definedName name="xxxDownfootRows11Count">0</definedName>
    <definedName name="xxxDownfootRows12Count">0</definedName>
    <definedName name="xxxDownfootRows13Count">0</definedName>
    <definedName name="xxxDownfootRows14Count">0</definedName>
    <definedName name="xxxDownfootRows15Count">0</definedName>
    <definedName name="xxxDownfootRows16Count">0</definedName>
    <definedName name="xxxDownfootRows17Count">0</definedName>
    <definedName name="xxxDownfootRows18Count">0</definedName>
    <definedName name="xxxDownfootRows19Count">0</definedName>
    <definedName name="xxxDownfootRows1Count">2</definedName>
    <definedName name="xxxDownfootRows1Number0">895</definedName>
    <definedName name="xxxDownfootRows1Number1">900</definedName>
    <definedName name="xxxDownfootRows1Number2">28</definedName>
    <definedName name="xxxDownfootRows1Number3">33</definedName>
    <definedName name="xxxDownfootRows1Number4">39</definedName>
    <definedName name="xxxDownfootRows1Number5">43</definedName>
    <definedName name="xxxDownfootRows20Count">0</definedName>
    <definedName name="xxxDownfootRows21Count">0</definedName>
    <definedName name="xxxDownfootRows21Number0">822</definedName>
    <definedName name="xxxDownfootRows21Number1">827</definedName>
    <definedName name="xxxDownfootRows22Count">0</definedName>
    <definedName name="xxxDownfootRows22Number0">822</definedName>
    <definedName name="xxxDownfootRows22Number1">827</definedName>
    <definedName name="xxxDownfootRows23Count">0</definedName>
    <definedName name="xxxDownfootRows24Count">0</definedName>
    <definedName name="xxxDownfootRows2Count">2</definedName>
    <definedName name="xxxDownfootRows2Number0">895</definedName>
    <definedName name="xxxDownfootRows2Number1">900</definedName>
    <definedName name="xxxDownfootRows2Number2">269</definedName>
    <definedName name="xxxDownfootRows2Number3">279</definedName>
    <definedName name="xxxDownfootRows2Number4">294</definedName>
    <definedName name="xxxDownfootRows2Number5">295</definedName>
    <definedName name="xxxDownfootRows2Number6">299</definedName>
    <definedName name="xxxDownfootRows3Count">0</definedName>
    <definedName name="xxxDownfootRows3Number0">301</definedName>
    <definedName name="xxxDownfootRows3Number1">309</definedName>
    <definedName name="xxxDownfootRows3Number2">328</definedName>
    <definedName name="xxxDownfootRows3Number3">338</definedName>
    <definedName name="xxxDownfootRows4Count">0</definedName>
    <definedName name="xxxDownfootRows4Number0">820</definedName>
    <definedName name="xxxDownfootRows4Number1">825</definedName>
    <definedName name="xxxDownfootRows5Count">0</definedName>
    <definedName name="xxxDownfootRows5Number0">895</definedName>
    <definedName name="xxxDownfootRows5Number1">900</definedName>
    <definedName name="xxxDownfootRows5Number2">28</definedName>
    <definedName name="xxxDownfootRows5Number3">33</definedName>
    <definedName name="xxxDownfootRows5Number4">39</definedName>
    <definedName name="xxxDownfootRows5Number5">43</definedName>
    <definedName name="xxxDownfootRows6Count">0</definedName>
    <definedName name="xxxDownfootRows6Number0">895</definedName>
    <definedName name="xxxDownfootRows6Number1">900</definedName>
    <definedName name="xxxDownfootRows6Number2">101</definedName>
    <definedName name="xxxDownfootRows6Number3">102</definedName>
    <definedName name="xxxDownfootRows6Number4">105</definedName>
    <definedName name="xxxDownfootRows6Number5">100</definedName>
    <definedName name="xxxDownfootRows6Number6">107</definedName>
    <definedName name="xxxDownfootRows6Number7">108</definedName>
    <definedName name="xxxDownfootRows6Number8">111</definedName>
    <definedName name="xxxDownfootRows7Count">0</definedName>
    <definedName name="xxxDownfootRows8Count">0</definedName>
    <definedName name="xxxDownfootRows9Count">0</definedName>
    <definedName name="xxxEntireArea10bx">12</definedName>
    <definedName name="xxxEntireArea10by">455</definedName>
    <definedName name="xxxEntireArea10ex">24</definedName>
    <definedName name="xxxEntireArea10ey">507</definedName>
    <definedName name="xxxEntireArea11bx">1</definedName>
    <definedName name="xxxEntireArea11by">389</definedName>
    <definedName name="xxxEntireArea11ex">2</definedName>
    <definedName name="xxxEntireArea11ey">439</definedName>
    <definedName name="xxxEntireArea12bx">12</definedName>
    <definedName name="xxxEntireArea12by">389</definedName>
    <definedName name="xxxEntireArea12ex">24</definedName>
    <definedName name="xxxEntireArea12ey">439</definedName>
    <definedName name="xxxEntireArea13bx">1</definedName>
    <definedName name="xxxEntireArea13by">259</definedName>
    <definedName name="xxxEntireArea13ex">2</definedName>
    <definedName name="xxxEntireArea13ey">355</definedName>
    <definedName name="xxxEntireArea14bx">12</definedName>
    <definedName name="xxxEntireArea14by">259</definedName>
    <definedName name="xxxEntireArea14ex">24</definedName>
    <definedName name="xxxEntireArea14ey">355</definedName>
    <definedName name="xxxEntireArea15bx">1</definedName>
    <definedName name="xxxEntireArea15by">622</definedName>
    <definedName name="xxxEntireArea15ex">2</definedName>
    <definedName name="xxxEntireArea15ey">671</definedName>
    <definedName name="xxxEntireArea16bx">12</definedName>
    <definedName name="xxxEntireArea16by">622</definedName>
    <definedName name="xxxEntireArea16ex">24</definedName>
    <definedName name="xxxEntireArea16ey">671</definedName>
    <definedName name="xxxEntireArea17bx">1</definedName>
    <definedName name="xxxEntireArea17by">11</definedName>
    <definedName name="xxxEntireArea17ex">2</definedName>
    <definedName name="xxxEntireArea17ey">72</definedName>
    <definedName name="xxxEntireArea18bx">12</definedName>
    <definedName name="xxxEntireArea18by">11</definedName>
    <definedName name="xxxEntireArea18ex">24</definedName>
    <definedName name="xxxEntireArea18ey">72</definedName>
    <definedName name="xxxEntireArea19bx">1</definedName>
    <definedName name="xxxEntireArea19by">157</definedName>
    <definedName name="xxxEntireArea19ex">2</definedName>
    <definedName name="xxxEntireArea19ey">234</definedName>
    <definedName name="xxxEntireArea1bx">1</definedName>
    <definedName name="xxxEntireArea1by">841</definedName>
    <definedName name="xxxEntireArea1ex">2</definedName>
    <definedName name="xxxEntireArea1ey">908</definedName>
    <definedName name="xxxEntireArea20bx">1</definedName>
    <definedName name="xxxEntireArea20by">86</definedName>
    <definedName name="xxxEntireArea20ex">2</definedName>
    <definedName name="xxxEntireArea20ey">137</definedName>
    <definedName name="xxxEntireArea21bx">12</definedName>
    <definedName name="xxxEntireArea21by">86</definedName>
    <definedName name="xxxEntireArea21ex">24</definedName>
    <definedName name="xxxEntireArea21ey">137</definedName>
    <definedName name="xxxEntireArea22bx">12</definedName>
    <definedName name="xxxEntireArea22by">157</definedName>
    <definedName name="xxxEntireArea22ex">24</definedName>
    <definedName name="xxxEntireArea22ey">234</definedName>
    <definedName name="xxxEntireArea23bx">1</definedName>
    <definedName name="xxxEntireArea23by">622</definedName>
    <definedName name="xxxEntireArea23ex">2</definedName>
    <definedName name="xxxEntireArea23ey">680</definedName>
    <definedName name="xxxEntireArea24bx">12</definedName>
    <definedName name="xxxEntireArea24by">622</definedName>
    <definedName name="xxxEntireArea24ex">24</definedName>
    <definedName name="xxxEntireArea24ey">680</definedName>
    <definedName name="xxxEntireArea2bx">12</definedName>
    <definedName name="xxxEntireArea2by">841</definedName>
    <definedName name="xxxEntireArea2ex">24</definedName>
    <definedName name="xxxEntireArea2ey">908</definedName>
    <definedName name="xxxEntireArea3bx">1</definedName>
    <definedName name="xxxEntireArea3by">766</definedName>
    <definedName name="xxxEntireArea3ex">2</definedName>
    <definedName name="xxxEntireArea3ey">825</definedName>
    <definedName name="xxxEntireArea4bx">12</definedName>
    <definedName name="xxxEntireArea4by">766</definedName>
    <definedName name="xxxEntireArea4ex">24</definedName>
    <definedName name="xxxEntireArea4ey">825</definedName>
    <definedName name="xxxEntireArea5bx">1</definedName>
    <definedName name="xxxEntireArea5by">695</definedName>
    <definedName name="xxxEntireArea5ex">2</definedName>
    <definedName name="xxxEntireArea5ey">754</definedName>
    <definedName name="xxxEntireArea6bx">12</definedName>
    <definedName name="xxxEntireArea6by">695</definedName>
    <definedName name="xxxEntireArea6ex">24</definedName>
    <definedName name="xxxEntireArea6ey">754</definedName>
    <definedName name="xxxEntireArea7bx">1</definedName>
    <definedName name="xxxEntireArea7by">547</definedName>
    <definedName name="xxxEntireArea7ex">2</definedName>
    <definedName name="xxxEntireArea7ey">618</definedName>
    <definedName name="xxxEntireArea8bx">12</definedName>
    <definedName name="xxxEntireArea8by">547</definedName>
    <definedName name="xxxEntireArea8ex">24</definedName>
    <definedName name="xxxEntireArea8ey">618</definedName>
    <definedName name="xxxEntireArea9bx">1</definedName>
    <definedName name="xxxEntireArea9by">455</definedName>
    <definedName name="xxxEntireArea9ex">2</definedName>
    <definedName name="xxxEntireArea9ey">507</definedName>
    <definedName name="xxxGNVFileName">"Expenses.gnv"</definedName>
    <definedName name="xxxGNVHiddenDataSheet">"Expenses.gnv_HD"</definedName>
    <definedName name="xxxGNVStamp">1000232711</definedName>
    <definedName name="xxxHeaderCols10Count">0</definedName>
    <definedName name="xxxHeaderCols11Count">0</definedName>
    <definedName name="xxxHeaderCols12Count">0</definedName>
    <definedName name="xxxHeaderCols13Count">0</definedName>
    <definedName name="xxxHeaderCols14Count">0</definedName>
    <definedName name="xxxHeaderCols15Count">0</definedName>
    <definedName name="xxxHeaderCols16Count">0</definedName>
    <definedName name="xxxHeaderCols17Count">0</definedName>
    <definedName name="xxxHeaderCols18Count">0</definedName>
    <definedName name="xxxHeaderCols19Count">0</definedName>
    <definedName name="xxxHeaderCols1Count">0</definedName>
    <definedName name="xxxHeaderCols20Count">0</definedName>
    <definedName name="xxxHeaderCols21Count">0</definedName>
    <definedName name="xxxHeaderCols22Count">0</definedName>
    <definedName name="xxxHeaderCols23Count">0</definedName>
    <definedName name="xxxHeaderCols24Count">0</definedName>
    <definedName name="xxxHeaderCols2Count">0</definedName>
    <definedName name="xxxHeaderCols3Count">0</definedName>
    <definedName name="xxxHeaderCols4Count">0</definedName>
    <definedName name="xxxHeaderCols5Count">0</definedName>
    <definedName name="xxxHeaderCols6Count">0</definedName>
    <definedName name="xxxHeaderCols7Count">0</definedName>
    <definedName name="xxxHeaderCols8Count">0</definedName>
    <definedName name="xxxHeaderCols9Count">0</definedName>
    <definedName name="xxxHeaderRows10Count">0</definedName>
    <definedName name="xxxHeaderRows11Count">0</definedName>
    <definedName name="xxxHeaderRows12Count">0</definedName>
    <definedName name="xxxHeaderRows13Count">0</definedName>
    <definedName name="xxxHeaderRows14Count">0</definedName>
    <definedName name="xxxHeaderRows15Count">0</definedName>
    <definedName name="xxxHeaderRows16Count">0</definedName>
    <definedName name="xxxHeaderRows17Count">0</definedName>
    <definedName name="xxxHeaderRows18Count">0</definedName>
    <definedName name="xxxHeaderRows19Count">0</definedName>
    <definedName name="xxxHeaderRows1Count">0</definedName>
    <definedName name="xxxHeaderRows1Number0">15</definedName>
    <definedName name="xxxHeaderRows1Number1">24</definedName>
    <definedName name="xxxHeaderRows1Number2">29</definedName>
    <definedName name="xxxHeaderRows1Number3">35</definedName>
    <definedName name="xxxHeaderRows1Number4">44</definedName>
    <definedName name="xxxHeaderRows1Over0">0</definedName>
    <definedName name="xxxHeaderRows1Over1">0</definedName>
    <definedName name="xxxHeaderRows1Over2">0</definedName>
    <definedName name="xxxHeaderRows1Over3">0</definedName>
    <definedName name="xxxHeaderRows1Over4">0</definedName>
    <definedName name="xxxHeaderRows1Submit0">1</definedName>
    <definedName name="xxxHeaderRows1Submit1">1</definedName>
    <definedName name="xxxHeaderRows1Submit2">1</definedName>
    <definedName name="xxxHeaderRows1Submit3">1</definedName>
    <definedName name="xxxHeaderRows1Submit4">1</definedName>
    <definedName name="xxxHeaderRows20Count">0</definedName>
    <definedName name="xxxHeaderRows21Count">0</definedName>
    <definedName name="xxxHeaderRows22Count">0</definedName>
    <definedName name="xxxHeaderRows23Count">0</definedName>
    <definedName name="xxxHeaderRows24Count">0</definedName>
    <definedName name="xxxHeaderRows2Count">0</definedName>
    <definedName name="xxxHeaderRows2Number0">173</definedName>
    <definedName name="xxxHeaderRows2Number1">206</definedName>
    <definedName name="xxxHeaderRows2Number2">262</definedName>
    <definedName name="xxxHeaderRows2Number3">266</definedName>
    <definedName name="xxxHeaderRows2Number4">270</definedName>
    <definedName name="xxxHeaderRows2Number5">280</definedName>
    <definedName name="xxxHeaderRows2Over0">0</definedName>
    <definedName name="xxxHeaderRows2Over1">0</definedName>
    <definedName name="xxxHeaderRows2Over2">0</definedName>
    <definedName name="xxxHeaderRows2Over3">0</definedName>
    <definedName name="xxxHeaderRows2Over4">0</definedName>
    <definedName name="xxxHeaderRows2Over5">0</definedName>
    <definedName name="xxxHeaderRows2Submit0">1</definedName>
    <definedName name="xxxHeaderRows2Submit1">1</definedName>
    <definedName name="xxxHeaderRows2Submit2">1</definedName>
    <definedName name="xxxHeaderRows2Submit3">1</definedName>
    <definedName name="xxxHeaderRows2Submit4">1</definedName>
    <definedName name="xxxHeaderRows2Submit5">1</definedName>
    <definedName name="xxxHeaderRows3Count">0</definedName>
    <definedName name="xxxHeaderRows3Number0">297</definedName>
    <definedName name="xxxHeaderRows3Number1">302</definedName>
    <definedName name="xxxHeaderRows3Number10">340</definedName>
    <definedName name="xxxHeaderRows3Number11">349</definedName>
    <definedName name="xxxHeaderRows3Number12">351</definedName>
    <definedName name="xxxHeaderRows3Number13">358</definedName>
    <definedName name="xxxHeaderRows3Number14">363</definedName>
    <definedName name="xxxHeaderRows3Number2">310</definedName>
    <definedName name="xxxHeaderRows3Number3">317</definedName>
    <definedName name="xxxHeaderRows3Number4">318</definedName>
    <definedName name="xxxHeaderRows3Number5">319</definedName>
    <definedName name="xxxHeaderRows3Number6">320</definedName>
    <definedName name="xxxHeaderRows3Number7">329</definedName>
    <definedName name="xxxHeaderRows3Number8">330</definedName>
    <definedName name="xxxHeaderRows3Number9">339</definedName>
    <definedName name="xxxHeaderRows3Over0">0</definedName>
    <definedName name="xxxHeaderRows3Over1">0</definedName>
    <definedName name="xxxHeaderRows3Over10">0</definedName>
    <definedName name="xxxHeaderRows3Over11">0</definedName>
    <definedName name="xxxHeaderRows3Over12">0</definedName>
    <definedName name="xxxHeaderRows3Over13">0</definedName>
    <definedName name="xxxHeaderRows3Over14">0</definedName>
    <definedName name="xxxHeaderRows3Over2">0</definedName>
    <definedName name="xxxHeaderRows3Over3">0</definedName>
    <definedName name="xxxHeaderRows3Over4">0</definedName>
    <definedName name="xxxHeaderRows3Over5">0</definedName>
    <definedName name="xxxHeaderRows3Over6">0</definedName>
    <definedName name="xxxHeaderRows3Over7">0</definedName>
    <definedName name="xxxHeaderRows3Over8">0</definedName>
    <definedName name="xxxHeaderRows3Over9">0</definedName>
    <definedName name="xxxHeaderRows3Submit0">1</definedName>
    <definedName name="xxxHeaderRows3Submit1">1</definedName>
    <definedName name="xxxHeaderRows3Submit10">1</definedName>
    <definedName name="xxxHeaderRows3Submit11">1</definedName>
    <definedName name="xxxHeaderRows3Submit12">1</definedName>
    <definedName name="xxxHeaderRows3Submit13">1</definedName>
    <definedName name="xxxHeaderRows3Submit14">1</definedName>
    <definedName name="xxxHeaderRows3Submit2">1</definedName>
    <definedName name="xxxHeaderRows3Submit3">1</definedName>
    <definedName name="xxxHeaderRows3Submit4">1</definedName>
    <definedName name="xxxHeaderRows3Submit5">1</definedName>
    <definedName name="xxxHeaderRows3Submit6">1</definedName>
    <definedName name="xxxHeaderRows3Submit7">1</definedName>
    <definedName name="xxxHeaderRows3Submit8">1</definedName>
    <definedName name="xxxHeaderRows3Submit9">1</definedName>
    <definedName name="xxxHeaderRows4Count">0</definedName>
    <definedName name="xxxHeaderRows4Number0">258</definedName>
    <definedName name="xxxHeaderRows4Number1">266</definedName>
    <definedName name="xxxHeaderRows4Over0">0</definedName>
    <definedName name="xxxHeaderRows4Over1">0</definedName>
    <definedName name="xxxHeaderRows4Submit0">1</definedName>
    <definedName name="xxxHeaderRows4Submit1">1</definedName>
    <definedName name="xxxHeaderRows5Count">0</definedName>
    <definedName name="xxxHeaderRows5Number0">129</definedName>
    <definedName name="xxxHeaderRows5Number1">135</definedName>
    <definedName name="xxxHeaderRows5Number2">142</definedName>
    <definedName name="xxxHeaderRows5Number3">35</definedName>
    <definedName name="xxxHeaderRows5Number4">44</definedName>
    <definedName name="xxxHeaderRows5Over0">0</definedName>
    <definedName name="xxxHeaderRows5Over1">0</definedName>
    <definedName name="xxxHeaderRows5Over2">0</definedName>
    <definedName name="xxxHeaderRows5Over3">0</definedName>
    <definedName name="xxxHeaderRows5Over4">0</definedName>
    <definedName name="xxxHeaderRows5Submit0">1</definedName>
    <definedName name="xxxHeaderRows5Submit1">1</definedName>
    <definedName name="xxxHeaderRows5Submit2">1</definedName>
    <definedName name="xxxHeaderRows5Submit3">1</definedName>
    <definedName name="xxxHeaderRows5Submit4">1</definedName>
    <definedName name="xxxHeaderRows6Count">0</definedName>
    <definedName name="xxxHeaderRows6Number0">71</definedName>
    <definedName name="xxxHeaderRows6Number1">75</definedName>
    <definedName name="xxxHeaderRows6Number2">82</definedName>
    <definedName name="xxxHeaderRows6Number3">88</definedName>
    <definedName name="xxxHeaderRows6Number4">97</definedName>
    <definedName name="xxxHeaderRows6Over0">0</definedName>
    <definedName name="xxxHeaderRows6Over1">0</definedName>
    <definedName name="xxxHeaderRows6Over2">0</definedName>
    <definedName name="xxxHeaderRows6Over3">0</definedName>
    <definedName name="xxxHeaderRows6Over4">0</definedName>
    <definedName name="xxxHeaderRows6Submit0">1</definedName>
    <definedName name="xxxHeaderRows6Submit1">1</definedName>
    <definedName name="xxxHeaderRows6Submit2">1</definedName>
    <definedName name="xxxHeaderRows6Submit3">1</definedName>
    <definedName name="xxxHeaderRows6Submit4">1</definedName>
    <definedName name="xxxHeaderRows7Count">0</definedName>
    <definedName name="xxxHeaderRows8Count">0</definedName>
    <definedName name="xxxHeaderRows9Count">0</definedName>
    <definedName name="xxxNumber_Areas">22</definedName>
    <definedName name="xxxODECols10Count">0</definedName>
    <definedName name="xxxODECols11Count">0</definedName>
    <definedName name="xxxODECols12Count">0</definedName>
    <definedName name="xxxODECols13Count">0</definedName>
    <definedName name="xxxODECols14Count">0</definedName>
    <definedName name="xxxODECols15Count">0</definedName>
    <definedName name="xxxODECols16Count">0</definedName>
    <definedName name="xxxODECols17Count">0</definedName>
    <definedName name="xxxODECols18Count">0</definedName>
    <definedName name="xxxODECols19Count">0</definedName>
    <definedName name="xxxODECols1Count">0</definedName>
    <definedName name="xxxODECols20Count">0</definedName>
    <definedName name="xxxODECols21Count">0</definedName>
    <definedName name="xxxODECols22Count">0</definedName>
    <definedName name="xxxODECols23Count">0</definedName>
    <definedName name="xxxODECols24Count">0</definedName>
    <definedName name="xxxODECols2Count">0</definedName>
    <definedName name="xxxODECols3Count">0</definedName>
    <definedName name="xxxODECols4Count">0</definedName>
    <definedName name="xxxODECols5Count">0</definedName>
    <definedName name="xxxODECols6Count">0</definedName>
    <definedName name="xxxODECols7Count">0</definedName>
    <definedName name="xxxODECols8Count">0</definedName>
    <definedName name="xxxODECols9Count">0</definedName>
    <definedName name="xxxODERows10Count">0</definedName>
    <definedName name="xxxODERows11Count">0</definedName>
    <definedName name="xxxODERows12Count">0</definedName>
    <definedName name="xxxODERows13Count">0</definedName>
    <definedName name="xxxODERows14Count">0</definedName>
    <definedName name="xxxODERows15Count">0</definedName>
    <definedName name="xxxODERows16Count">0</definedName>
    <definedName name="xxxODERows17Count">0</definedName>
    <definedName name="xxxODERows18Count">0</definedName>
    <definedName name="xxxODERows19Count">0</definedName>
    <definedName name="xxxODERows1Count">0</definedName>
    <definedName name="xxxODERows20Count">0</definedName>
    <definedName name="xxxODERows21Count">0</definedName>
    <definedName name="xxxODERows22Count">0</definedName>
    <definedName name="xxxODERows23Count">0</definedName>
    <definedName name="xxxODERows24Count">0</definedName>
    <definedName name="xxxODERows2Count">0</definedName>
    <definedName name="xxxODERows3Count">0</definedName>
    <definedName name="xxxODERows4Count">0</definedName>
    <definedName name="xxxODERows5Count">0</definedName>
    <definedName name="xxxODERows6Count">0</definedName>
    <definedName name="xxxODERows7Count">0</definedName>
    <definedName name="xxxODERows8Count">0</definedName>
    <definedName name="xxxODERows9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2.Prompt">0</definedName>
    <definedName name="xxxRLabel1.93.Prompt">0</definedName>
    <definedName name="xxxRLabel1.94.Prompt">0</definedName>
    <definedName name="xxxRLabel1.95.Prompt">0</definedName>
    <definedName name="xxxRLabel1.96.Prompt">0</definedName>
    <definedName name="xxxRLabel1.97.Prompt">0</definedName>
    <definedName name="xxxRLabel1.98.Prompt">0</definedName>
    <definedName name="xxxRLabel1.99.Prompt">0</definedName>
    <definedName name="xxxRLabel10.1.Prompt">0</definedName>
    <definedName name="xxxRLabel10.10.Prompt">0</definedName>
    <definedName name="xxxRLabel10.11.Prompt">0</definedName>
    <definedName name="xxxRLabel10.12.Prompt">0</definedName>
    <definedName name="xxxRLabel10.13.Prompt">0</definedName>
    <definedName name="xxxRLabel10.14.Prompt">0</definedName>
    <definedName name="xxxRLabel10.15.Prompt">0</definedName>
    <definedName name="xxxRLabel10.16.Prompt">0</definedName>
    <definedName name="xxxRLabel10.17.Prompt">0</definedName>
    <definedName name="xxxRLabel10.18.Prompt">0</definedName>
    <definedName name="xxxRLabel10.19.Prompt">0</definedName>
    <definedName name="xxxRLabel10.2.Prompt">0</definedName>
    <definedName name="xxxRLabel10.20.Prompt">0</definedName>
    <definedName name="xxxRLabel10.21.Prompt">0</definedName>
    <definedName name="xxxRLabel10.22.Prompt">0</definedName>
    <definedName name="xxxRLabel10.23.Prompt">0</definedName>
    <definedName name="xxxRLabel10.24.Prompt">0</definedName>
    <definedName name="xxxRLabel10.25.Prompt">0</definedName>
    <definedName name="xxxRLabel10.26.Prompt">0</definedName>
    <definedName name="xxxRLabel10.27.Prompt">0</definedName>
    <definedName name="xxxRLabel10.28.Prompt">0</definedName>
    <definedName name="xxxRLabel10.29.Prompt">0</definedName>
    <definedName name="xxxRLabel10.3.Prompt">0</definedName>
    <definedName name="xxxRLabel10.30.Prompt">0</definedName>
    <definedName name="xxxRLabel10.31.Prompt">0</definedName>
    <definedName name="xxxRLabel10.32.Prompt">0</definedName>
    <definedName name="xxxRLabel10.33.Prompt">0</definedName>
    <definedName name="xxxRLabel10.34.Prompt">0</definedName>
    <definedName name="xxxRLabel10.35.Prompt">0</definedName>
    <definedName name="xxxRLabel10.36.Prompt">0</definedName>
    <definedName name="xxxRLabel10.37.Prompt">0</definedName>
    <definedName name="xxxRLabel10.38.Prompt">0</definedName>
    <definedName name="xxxRLabel10.39.Prompt">0</definedName>
    <definedName name="xxxRLabel10.4.Prompt">0</definedName>
    <definedName name="xxxRLabel10.40.Prompt">0</definedName>
    <definedName name="xxxRLabel10.41.Prompt">0</definedName>
    <definedName name="xxxRLabel10.42.Prompt">0</definedName>
    <definedName name="xxxRLabel10.43.Prompt">0</definedName>
    <definedName name="xxxRLabel10.44.Prompt">0</definedName>
    <definedName name="xxxRLabel10.45.Prompt">0</definedName>
    <definedName name="xxxRLabel10.46.Prompt">0</definedName>
    <definedName name="xxxRLabel10.47.Prompt">0</definedName>
    <definedName name="xxxRLabel10.48.Prompt">0</definedName>
    <definedName name="xxxRLabel10.5.Prompt">0</definedName>
    <definedName name="xxxRLabel10.6.Prompt">0</definedName>
    <definedName name="xxxRLabel10.7.Prompt">0</definedName>
    <definedName name="xxxRLabel10.8.Prompt">0</definedName>
    <definedName name="xxxRLabel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7.Prompt">0</definedName>
    <definedName name="xxxRLabel11.8.Prompt">0</definedName>
    <definedName name="xxxRLabel11.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7.Prompt">0</definedName>
    <definedName name="xxxRLabel12.8.Prompt">0</definedName>
    <definedName name="xxxRLabel12.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38.Prompt">0</definedName>
    <definedName name="xxxRLabel2.39.Prompt">0</definedName>
    <definedName name="xxxRLabel2.4.Prompt">0</definedName>
    <definedName name="xxxRLabel2.40.Prompt">0</definedName>
    <definedName name="xxxRLabel2.41.Prompt">0</definedName>
    <definedName name="xxxRLabel2.42.Prompt">0</definedName>
    <definedName name="xxxRLabel2.43.Prompt">0</definedName>
    <definedName name="xxxRLabel2.44.Prompt">0</definedName>
    <definedName name="xxxRLabel2.45.Prompt">0</definedName>
    <definedName name="xxxRLabel2.46.Prompt">0</definedName>
    <definedName name="xxxRLabel2.47.Prompt">0</definedName>
    <definedName name="xxxRLabel2.48.Prompt">0</definedName>
    <definedName name="xxxRLabel2.49.Prompt">0</definedName>
    <definedName name="xxxRLabel2.5.Prompt">0</definedName>
    <definedName name="xxxRLabel2.50.Prompt">0</definedName>
    <definedName name="xxxRLabel2.51.Prompt">0</definedName>
    <definedName name="xxxRLabel2.52.Prompt">0</definedName>
    <definedName name="xxxRLabel2.53.Prompt">0</definedName>
    <definedName name="xxxRLabel2.54.Prompt">0</definedName>
    <definedName name="xxxRLabel2.55.Prompt">0</definedName>
    <definedName name="xxxRLabel2.56.Prompt">0</definedName>
    <definedName name="xxxRLabel2.57.Prompt">0</definedName>
    <definedName name="xxxRLabel2.58.Prompt">0</definedName>
    <definedName name="xxxRLabel2.59.Prompt">0</definedName>
    <definedName name="xxxRLabel2.6.Prompt">0</definedName>
    <definedName name="xxxRLabel2.60.Prompt">0</definedName>
    <definedName name="xxxRLabel2.61.Prompt">0</definedName>
    <definedName name="xxxRLabel2.62.Prompt">0</definedName>
    <definedName name="xxxRLabel2.63.Prompt">0</definedName>
    <definedName name="xxxRLabel2.64.Prompt">0</definedName>
    <definedName name="xxxRLabel2.65.Prompt">0</definedName>
    <definedName name="xxxRLabel2.66.Prompt">0</definedName>
    <definedName name="xxxRLabel2.7.Prompt">0</definedName>
    <definedName name="xxxRLabel2.8.Prompt">0</definedName>
    <definedName name="xxxRLabel2.9.Prompt">0</definedName>
    <definedName name="xxxRLabel20.1.Prompt">0</definedName>
    <definedName name="xxxRLabel20.10.Prompt">0</definedName>
    <definedName name="xxxRLabel20.11.Prompt">0</definedName>
    <definedName name="xxxRLabel20.12.Prompt">0</definedName>
    <definedName name="xxxRLabel20.13.Prompt">0</definedName>
    <definedName name="xxxRLabel20.14.Prompt">0</definedName>
    <definedName name="xxxRLabel20.15.Prompt">0</definedName>
    <definedName name="xxxRLabel20.16.Prompt">0</definedName>
    <definedName name="xxxRLabel20.17.Prompt">0</definedName>
    <definedName name="xxxRLabel20.18.Prompt">0</definedName>
    <definedName name="xxxRLabel20.19.Prompt">0</definedName>
    <definedName name="xxxRLabel20.2.Prompt">0</definedName>
    <definedName name="xxxRLabel20.20.Prompt">0</definedName>
    <definedName name="xxxRLabel20.21.Prompt">0</definedName>
    <definedName name="xxxRLabel20.22.Prompt">0</definedName>
    <definedName name="xxxRLabel20.23.Prompt">0</definedName>
    <definedName name="xxxRLabel20.24.Prompt">0</definedName>
    <definedName name="xxxRLabel20.25.Prompt">0</definedName>
    <definedName name="xxxRLabel20.26.Prompt">0</definedName>
    <definedName name="xxxRLabel20.27.Prompt">0</definedName>
    <definedName name="xxxRLabel20.28.Prompt">0</definedName>
    <definedName name="xxxRLabel20.29.Prompt">0</definedName>
    <definedName name="xxxRLabel20.3.Prompt">0</definedName>
    <definedName name="xxxRLabel20.30.Prompt">0</definedName>
    <definedName name="xxxRLabel20.31.Prompt">0</definedName>
    <definedName name="xxxRLabel20.32.Prompt">0</definedName>
    <definedName name="xxxRLabel20.33.Prompt">0</definedName>
    <definedName name="xxxRLabel20.34.Prompt">0</definedName>
    <definedName name="xxxRLabel20.35.Prompt">0</definedName>
    <definedName name="xxxRLabel20.36.Prompt">0</definedName>
    <definedName name="xxxRLabel20.37.Prompt">0</definedName>
    <definedName name="xxxRLabel20.38.Prompt">0</definedName>
    <definedName name="xxxRLabel20.39.Prompt">0</definedName>
    <definedName name="xxxRLabel20.4.Prompt">0</definedName>
    <definedName name="xxxRLabel20.40.Prompt">0</definedName>
    <definedName name="xxxRLabel20.41.Prompt">0</definedName>
    <definedName name="xxxRLabel20.42.Prompt">0</definedName>
    <definedName name="xxxRLabel20.43.Prompt">0</definedName>
    <definedName name="xxxRLabel20.44.Prompt">0</definedName>
    <definedName name="xxxRLabel20.45.Prompt">0</definedName>
    <definedName name="xxxRLabel20.46.Prompt">0</definedName>
    <definedName name="xxxRLabel20.47.Prompt">0</definedName>
    <definedName name="xxxRLabel20.48.Prompt">0</definedName>
    <definedName name="xxxRLabel20.49.Prompt">0</definedName>
    <definedName name="xxxRLabel20.5.Prompt">0</definedName>
    <definedName name="xxxRLabel20.50.Prompt">0</definedName>
    <definedName name="xxxRLabel20.51.Prompt">0</definedName>
    <definedName name="xxxRLabel20.52.Prompt">0</definedName>
    <definedName name="xxxRLabel20.53.Prompt">0</definedName>
    <definedName name="xxxRLabel20.54.Prompt">0</definedName>
    <definedName name="xxxRLabel20.55.Prompt">0</definedName>
    <definedName name="xxxRLabel20.56.Prompt">0</definedName>
    <definedName name="xxxRLabel20.57.Prompt">0</definedName>
    <definedName name="xxxRLabel20.58.Prompt">0</definedName>
    <definedName name="xxxRLabel20.59.Prompt">0</definedName>
    <definedName name="xxxRLabel20.6.Prompt">0</definedName>
    <definedName name="xxxRLabel20.60.Prompt">0</definedName>
    <definedName name="xxxRLabel20.61.Prompt">0</definedName>
    <definedName name="xxxRLabel20.62.Prompt">0</definedName>
    <definedName name="xxxRLabel20.63.Prompt">0</definedName>
    <definedName name="xxxRLabel20.64.Prompt">0</definedName>
    <definedName name="xxxRLabel20.65.Prompt">0</definedName>
    <definedName name="xxxRLabel20.66.Prompt">0</definedName>
    <definedName name="xxxRLabel20.67.Prompt">0</definedName>
    <definedName name="xxxRLabel20.68.Prompt">0</definedName>
    <definedName name="xxxRLabel20.69.Prompt">0</definedName>
    <definedName name="xxxRLabel20.7.Prompt">0</definedName>
    <definedName name="xxxRLabel20.70.Prompt">0</definedName>
    <definedName name="xxxRLabel20.71.Prompt">0</definedName>
    <definedName name="xxxRLabel20.72.Prompt">0</definedName>
    <definedName name="xxxRLabel20.73.Prompt">0</definedName>
    <definedName name="xxxRLabel20.74.Prompt">0</definedName>
    <definedName name="xxxRLabel20.75.Prompt">0</definedName>
    <definedName name="xxxRLabel20.76.Prompt">0</definedName>
    <definedName name="xxxRLabel20.77.Prompt">0</definedName>
    <definedName name="xxxRLabel20.78.Prompt">0</definedName>
    <definedName name="xxxRLabel20.79.Prompt">0</definedName>
    <definedName name="xxxRLabel20.8.Prompt">0</definedName>
    <definedName name="xxxRLabel20.80.Prompt">0</definedName>
    <definedName name="xxxRLabel20.81.Prompt">0</definedName>
    <definedName name="xxxRLabel20.82.Prompt">0</definedName>
    <definedName name="xxxRLabel20.83.Prompt">0</definedName>
    <definedName name="xxxRLabel20.84.Prompt">0</definedName>
    <definedName name="xxxRLabel20.85.Prompt">0</definedName>
    <definedName name="xxxRLabel20.9.Prompt">0</definedName>
    <definedName name="xxxRLabel21.1.Prompt">0</definedName>
    <definedName name="xxxRLabel21.10.Prompt">0</definedName>
    <definedName name="xxxRLabel21.11.Prompt">0</definedName>
    <definedName name="xxxRLabel21.12.Prompt">0</definedName>
    <definedName name="xxxRLabel21.13.Prompt">0</definedName>
    <definedName name="xxxRLabel21.14.Prompt">0</definedName>
    <definedName name="xxxRLabel21.15.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7.Prompt">0</definedName>
    <definedName name="xxxRLabel21.8.Prompt">0</definedName>
    <definedName name="xxxRLabel21.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7.Prompt">0</definedName>
    <definedName name="xxxRLabel22.8.Prompt">0</definedName>
    <definedName name="xxxRLabel22.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5.Prompt">0</definedName>
    <definedName name="xxxRLabel23.6.Prompt">0</definedName>
    <definedName name="xxxRLabel23.7.Prompt">0</definedName>
    <definedName name="xxxRLabel23.8.Prompt">0</definedName>
    <definedName name="xxxRLabel23.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5.Prompt">0</definedName>
    <definedName name="xxxRLabel24.6.Prompt">0</definedName>
    <definedName name="xxxRLabel24.7.Prompt">0</definedName>
    <definedName name="xxxRLabel24.8.Prompt">0</definedName>
    <definedName name="xxxRLabel24.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50.Prompt">0</definedName>
    <definedName name="xxxRLabel3.51.Prompt">0</definedName>
    <definedName name="xxxRLabel3.52.Prompt">0</definedName>
    <definedName name="xxxRLabel3.53.Prompt">0</definedName>
    <definedName name="xxxRLabel3.54.Prompt">0</definedName>
    <definedName name="xxxRLabel3.55.Prompt">0</definedName>
    <definedName name="xxxRLabel3.56.Prompt">0</definedName>
    <definedName name="xxxRLabel3.57.Prompt">0</definedName>
    <definedName name="xxxRLabel3.58.Prompt">0</definedName>
    <definedName name="xxxRLabel3.59.Prompt">0</definedName>
    <definedName name="xxxRLabel3.6.Prompt">0</definedName>
    <definedName name="xxxRLabel3.60.Prompt">0</definedName>
    <definedName name="xxxRLabel3.61.Prompt">0</definedName>
    <definedName name="xxxRLabel3.62.Prompt">0</definedName>
    <definedName name="xxxRLabel3.63.Prompt">0</definedName>
    <definedName name="xxxRLabel3.64.Prompt">0</definedName>
    <definedName name="xxxRLabel3.65.Prompt">0</definedName>
    <definedName name="xxxRLabel3.66.Prompt">0</definedName>
    <definedName name="xxxRLabel3.67.Prompt">0</definedName>
    <definedName name="xxxRLabel3.68.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50.Prompt">0</definedName>
    <definedName name="xxxRLabel4.51.Prompt">0</definedName>
    <definedName name="xxxRLabel4.52.Prompt">0</definedName>
    <definedName name="xxxRLabel4.53.Prompt">0</definedName>
    <definedName name="xxxRLabel4.54.Prompt">0</definedName>
    <definedName name="xxxRLabel4.55.Prompt">0</definedName>
    <definedName name="xxxRLabel4.56.Prompt">0</definedName>
    <definedName name="xxxRLabel4.57.Prompt">0</definedName>
    <definedName name="xxxRLabel4.58.Prompt">0</definedName>
    <definedName name="xxxRLabel4.59.Prompt">0</definedName>
    <definedName name="xxxRLabel4.6.Prompt">0</definedName>
    <definedName name="xxxRLabel4.60.Prompt">0</definedName>
    <definedName name="xxxRLabel4.61.Prompt">0</definedName>
    <definedName name="xxxRLabel4.62.Prompt">0</definedName>
    <definedName name="xxxRLabel4.63.Prompt">0</definedName>
    <definedName name="xxxRLabel4.64.Prompt">0</definedName>
    <definedName name="xxxRLabel4.65.Prompt">0</definedName>
    <definedName name="xxxRLabel4.66.Prompt">0</definedName>
    <definedName name="xxxRLabel4.67.Prompt">0</definedName>
    <definedName name="xxxRLabel4.68.Prompt">0</definedName>
    <definedName name="xxxRLabel4.7.Prompt">0</definedName>
    <definedName name="xxxRLabel4.8.Prompt">0</definedName>
    <definedName name="xxxRLabel4.9.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48.Prompt">0</definedName>
    <definedName name="xxxRLabel5.49.Prompt">0</definedName>
    <definedName name="xxxRLabel5.5.Prompt">0</definedName>
    <definedName name="xxxRLabel5.50.Prompt">0</definedName>
    <definedName name="xxxRLabel5.51.Prompt">0</definedName>
    <definedName name="xxxRLabel5.52.Prompt">0</definedName>
    <definedName name="xxxRLabel5.53.Prompt">0</definedName>
    <definedName name="xxxRLabel5.54.Prompt">0</definedName>
    <definedName name="xxxRLabel5.55.Prompt">0</definedName>
    <definedName name="xxxRLabel5.56.Prompt">0</definedName>
    <definedName name="xxxRLabel5.6.Prompt">0</definedName>
    <definedName name="xxxRLabel5.7.Prompt">0</definedName>
    <definedName name="xxxRLabel5.8.Prompt">0</definedName>
    <definedName name="xxxRLabel5.9.Prompt">0</definedName>
    <definedName name="xxxRLabel6.1.Prompt">0</definedName>
    <definedName name="xxxRLabel6.10.Prompt">0</definedName>
    <definedName name="xxxRLabel6.11.Prompt">0</definedName>
    <definedName name="xxxRLabel6.12.Prompt">0</definedName>
    <definedName name="xxxRLabel6.13.Prompt">0</definedName>
    <definedName name="xxxRLabel6.14.Prompt">0</definedName>
    <definedName name="xxxRLabel6.15.Prompt">0</definedName>
    <definedName name="xxxRLabel6.16.Prompt">0</definedName>
    <definedName name="xxxRLabel6.17.Prompt">0</definedName>
    <definedName name="xxxRLabel6.18.Prompt">0</definedName>
    <definedName name="xxxRLabel6.19.Prompt">0</definedName>
    <definedName name="xxxRLabel6.2.Prompt">0</definedName>
    <definedName name="xxxRLabel6.20.Prompt">0</definedName>
    <definedName name="xxxRLabel6.21.Prompt">0</definedName>
    <definedName name="xxxRLabel6.22.Prompt">0</definedName>
    <definedName name="xxxRLabel6.23.Prompt">0</definedName>
    <definedName name="xxxRLabel6.24.Prompt">0</definedName>
    <definedName name="xxxRLabel6.25.Prompt">0</definedName>
    <definedName name="xxxRLabel6.26.Prompt">0</definedName>
    <definedName name="xxxRLabel6.27.Prompt">0</definedName>
    <definedName name="xxxRLabel6.28.Prompt">0</definedName>
    <definedName name="xxxRLabel6.29.Prompt">0</definedName>
    <definedName name="xxxRLabel6.3.Prompt">0</definedName>
    <definedName name="xxxRLabel6.30.Prompt">0</definedName>
    <definedName name="xxxRLabel6.31.Prompt">0</definedName>
    <definedName name="xxxRLabel6.32.Prompt">0</definedName>
    <definedName name="xxxRLabel6.33.Prompt">0</definedName>
    <definedName name="xxxRLabel6.34.Prompt">0</definedName>
    <definedName name="xxxRLabel6.35.Prompt">0</definedName>
    <definedName name="xxxRLabel6.36.Prompt">0</definedName>
    <definedName name="xxxRLabel6.37.Prompt">0</definedName>
    <definedName name="xxxRLabel6.38.Prompt">0</definedName>
    <definedName name="xxxRLabel6.39.Prompt">0</definedName>
    <definedName name="xxxRLabel6.4.Prompt">0</definedName>
    <definedName name="xxxRLabel6.40.Prompt">0</definedName>
    <definedName name="xxxRLabel6.41.Prompt">0</definedName>
    <definedName name="xxxRLabel6.42.Prompt">0</definedName>
    <definedName name="xxxRLabel6.43.Prompt">0</definedName>
    <definedName name="xxxRLabel6.44.Prompt">0</definedName>
    <definedName name="xxxRLabel6.45.Prompt">0</definedName>
    <definedName name="xxxRLabel6.46.Prompt">0</definedName>
    <definedName name="xxxRLabel6.47.Prompt">0</definedName>
    <definedName name="xxxRLabel6.48.Prompt">0</definedName>
    <definedName name="xxxRLabel6.49.Prompt">0</definedName>
    <definedName name="xxxRLabel6.5.Prompt">0</definedName>
    <definedName name="xxxRLabel6.50.Prompt">0</definedName>
    <definedName name="xxxRLabel6.51.Prompt">0</definedName>
    <definedName name="xxxRLabel6.52.Prompt">0</definedName>
    <definedName name="xxxRLabel6.53.Prompt">0</definedName>
    <definedName name="xxxRLabel6.54.Prompt">0</definedName>
    <definedName name="xxxRLabel6.55.Prompt">0</definedName>
    <definedName name="xxxRLabel6.56.Prompt">0</definedName>
    <definedName name="xxxRLabel6.6.Prompt">0</definedName>
    <definedName name="xxxRLabel6.7.Prompt">0</definedName>
    <definedName name="xxxRLabel6.8.Prompt">0</definedName>
    <definedName name="xxxRLabel6.9.Prompt">0</definedName>
    <definedName name="xxxRLabel7.1.Prompt">0</definedName>
    <definedName name="xxxRLabel7.10.Prompt">0</definedName>
    <definedName name="xxxRLabel7.11.Prompt">0</definedName>
    <definedName name="xxxRLabel7.12.Prompt">0</definedName>
    <definedName name="xxxRLabel7.13.Prompt">0</definedName>
    <definedName name="xxxRLabel7.14.Prompt">0</definedName>
    <definedName name="xxxRLabel7.15.Prompt">0</definedName>
    <definedName name="xxxRLabel7.16.Prompt">0</definedName>
    <definedName name="xxxRLabel7.17.Prompt">0</definedName>
    <definedName name="xxxRLabel7.18.Prompt">0</definedName>
    <definedName name="xxxRLabel7.19.Prompt">0</definedName>
    <definedName name="xxxRLabel7.2.Prompt">0</definedName>
    <definedName name="xxxRLabel7.20.Prompt">0</definedName>
    <definedName name="xxxRLabel7.21.Prompt">0</definedName>
    <definedName name="xxxRLabel7.22.Prompt">0</definedName>
    <definedName name="xxxRLabel7.23.Prompt">0</definedName>
    <definedName name="xxxRLabel7.24.Prompt">0</definedName>
    <definedName name="xxxRLabel7.25.Prompt">0</definedName>
    <definedName name="xxxRLabel7.26.Prompt">0</definedName>
    <definedName name="xxxRLabel7.27.Prompt">0</definedName>
    <definedName name="xxxRLabel7.28.Prompt">0</definedName>
    <definedName name="xxxRLabel7.29.Prompt">0</definedName>
    <definedName name="xxxRLabel7.3.Prompt">0</definedName>
    <definedName name="xxxRLabel7.30.Prompt">0</definedName>
    <definedName name="xxxRLabel7.31.Prompt">0</definedName>
    <definedName name="xxxRLabel7.32.Prompt">0</definedName>
    <definedName name="xxxRLabel7.33.Prompt">0</definedName>
    <definedName name="xxxRLabel7.34.Prompt">0</definedName>
    <definedName name="xxxRLabel7.35.Prompt">0</definedName>
    <definedName name="xxxRLabel7.36.Prompt">0</definedName>
    <definedName name="xxxRLabel7.37.Prompt">0</definedName>
    <definedName name="xxxRLabel7.38.Prompt">0</definedName>
    <definedName name="xxxRLabel7.39.Prompt">0</definedName>
    <definedName name="xxxRLabel7.4.Prompt">0</definedName>
    <definedName name="xxxRLabel7.40.Prompt">0</definedName>
    <definedName name="xxxRLabel7.41.Prompt">0</definedName>
    <definedName name="xxxRLabel7.42.Prompt">0</definedName>
    <definedName name="xxxRLabel7.43.Prompt">0</definedName>
    <definedName name="xxxRLabel7.44.Prompt">0</definedName>
    <definedName name="xxxRLabel7.45.Prompt">0</definedName>
    <definedName name="xxxRLabel7.46.Prompt">0</definedName>
    <definedName name="xxxRLabel7.47.Prompt">0</definedName>
    <definedName name="xxxRLabel7.48.Prompt">0</definedName>
    <definedName name="xxxRLabel7.49.Prompt">0</definedName>
    <definedName name="xxxRLabel7.5.Prompt">0</definedName>
    <definedName name="xxxRLabel7.50.Prompt">0</definedName>
    <definedName name="xxxRLabel7.51.Prompt">0</definedName>
    <definedName name="xxxRLabel7.52.Prompt">0</definedName>
    <definedName name="xxxRLabel7.53.Prompt">0</definedName>
    <definedName name="xxxRLabel7.54.Prompt">0</definedName>
    <definedName name="xxxRLabel7.55.Prompt">0</definedName>
    <definedName name="xxxRLabel7.56.Prompt">0</definedName>
    <definedName name="xxxRLabel7.57.Prompt">0</definedName>
    <definedName name="xxxRLabel7.58.Prompt">0</definedName>
    <definedName name="xxxRLabel7.59.Prompt">0</definedName>
    <definedName name="xxxRLabel7.6.Prompt">0</definedName>
    <definedName name="xxxRLabel7.60.Prompt">0</definedName>
    <definedName name="xxxRLabel7.7.Prompt">0</definedName>
    <definedName name="xxxRLabel7.8.Prompt">0</definedName>
    <definedName name="xxxRLabel7.9.Prompt">0</definedName>
    <definedName name="xxxRLabel8.1.Prompt">0</definedName>
    <definedName name="xxxRLabel8.10.Prompt">0</definedName>
    <definedName name="xxxRLabel8.11.Prompt">0</definedName>
    <definedName name="xxxRLabel8.12.Prompt">0</definedName>
    <definedName name="xxxRLabel8.13.Prompt">0</definedName>
    <definedName name="xxxRLabel8.14.Prompt">0</definedName>
    <definedName name="xxxRLabel8.15.Prompt">0</definedName>
    <definedName name="xxxRLabel8.16.Prompt">0</definedName>
    <definedName name="xxxRLabel8.17.Prompt">0</definedName>
    <definedName name="xxxRLabel8.18.Prompt">0</definedName>
    <definedName name="xxxRLabel8.19.Prompt">0</definedName>
    <definedName name="xxxRLabel8.2.Prompt">0</definedName>
    <definedName name="xxxRLabel8.20.Prompt">0</definedName>
    <definedName name="xxxRLabel8.21.Prompt">0</definedName>
    <definedName name="xxxRLabel8.22.Prompt">0</definedName>
    <definedName name="xxxRLabel8.23.Prompt">0</definedName>
    <definedName name="xxxRLabel8.24.Prompt">0</definedName>
    <definedName name="xxxRLabel8.25.Prompt">0</definedName>
    <definedName name="xxxRLabel8.26.Prompt">0</definedName>
    <definedName name="xxxRLabel8.27.Prompt">0</definedName>
    <definedName name="xxxRLabel8.28.Prompt">0</definedName>
    <definedName name="xxxRLabel8.29.Prompt">0</definedName>
    <definedName name="xxxRLabel8.3.Prompt">0</definedName>
    <definedName name="xxxRLabel8.30.Prompt">0</definedName>
    <definedName name="xxxRLabel8.31.Prompt">0</definedName>
    <definedName name="xxxRLabel8.32.Prompt">0</definedName>
    <definedName name="xxxRLabel8.33.Prompt">0</definedName>
    <definedName name="xxxRLabel8.34.Prompt">0</definedName>
    <definedName name="xxxRLabel8.35.Prompt">0</definedName>
    <definedName name="xxxRLabel8.36.Prompt">0</definedName>
    <definedName name="xxxRLabel8.37.Prompt">0</definedName>
    <definedName name="xxxRLabel8.38.Prompt">0</definedName>
    <definedName name="xxxRLabel8.39.Prompt">0</definedName>
    <definedName name="xxxRLabel8.4.Prompt">0</definedName>
    <definedName name="xxxRLabel8.40.Prompt">0</definedName>
    <definedName name="xxxRLabel8.41.Prompt">0</definedName>
    <definedName name="xxxRLabel8.42.Prompt">0</definedName>
    <definedName name="xxxRLabel8.43.Prompt">0</definedName>
    <definedName name="xxxRLabel8.44.Prompt">0</definedName>
    <definedName name="xxxRLabel8.45.Prompt">0</definedName>
    <definedName name="xxxRLabel8.46.Prompt">0</definedName>
    <definedName name="xxxRLabel8.47.Prompt">0</definedName>
    <definedName name="xxxRLabel8.48.Prompt">0</definedName>
    <definedName name="xxxRLabel8.49.Prompt">0</definedName>
    <definedName name="xxxRLabel8.5.Prompt">0</definedName>
    <definedName name="xxxRLabel8.50.Prompt">0</definedName>
    <definedName name="xxxRLabel8.51.Prompt">0</definedName>
    <definedName name="xxxRLabel8.52.Prompt">0</definedName>
    <definedName name="xxxRLabel8.53.Prompt">0</definedName>
    <definedName name="xxxRLabel8.54.Prompt">0</definedName>
    <definedName name="xxxRLabel8.55.Prompt">0</definedName>
    <definedName name="xxxRLabel8.56.Prompt">0</definedName>
    <definedName name="xxxRLabel8.57.Prompt">0</definedName>
    <definedName name="xxxRLabel8.58.Prompt">0</definedName>
    <definedName name="xxxRLabel8.59.Prompt">0</definedName>
    <definedName name="xxxRLabel8.6.Prompt">0</definedName>
    <definedName name="xxxRLabel8.60.Prompt">0</definedName>
    <definedName name="xxxRLabel8.7.Prompt">0</definedName>
    <definedName name="xxxRLabel8.8.Prompt">0</definedName>
    <definedName name="xxxRLabel8.9.Prompt">0</definedName>
    <definedName name="xxxRLabel9.1.Prompt">0</definedName>
    <definedName name="xxxRLabel9.10.Prompt">0</definedName>
    <definedName name="xxxRLabel9.11.Prompt">0</definedName>
    <definedName name="xxxRLabel9.12.Prompt">0</definedName>
    <definedName name="xxxRLabel9.13.Prompt">0</definedName>
    <definedName name="xxxRLabel9.14.Prompt">0</definedName>
    <definedName name="xxxRLabel9.15.Prompt">0</definedName>
    <definedName name="xxxRLabel9.16.Prompt">0</definedName>
    <definedName name="xxxRLabel9.17.Prompt">0</definedName>
    <definedName name="xxxRLabel9.18.Prompt">0</definedName>
    <definedName name="xxxRLabel9.19.Prompt">0</definedName>
    <definedName name="xxxRLabel9.2.Prompt">0</definedName>
    <definedName name="xxxRLabel9.20.Prompt">0</definedName>
    <definedName name="xxxRLabel9.21.Prompt">0</definedName>
    <definedName name="xxxRLabel9.22.Prompt">0</definedName>
    <definedName name="xxxRLabel9.23.Prompt">0</definedName>
    <definedName name="xxxRLabel9.24.Prompt">0</definedName>
    <definedName name="xxxRLabel9.25.Prompt">0</definedName>
    <definedName name="xxxRLabel9.26.Prompt">0</definedName>
    <definedName name="xxxRLabel9.27.Prompt">0</definedName>
    <definedName name="xxxRLabel9.28.Prompt">0</definedName>
    <definedName name="xxxRLabel9.29.Prompt">0</definedName>
    <definedName name="xxxRLabel9.3.Prompt">0</definedName>
    <definedName name="xxxRLabel9.30.Prompt">0</definedName>
    <definedName name="xxxRLabel9.31.Prompt">0</definedName>
    <definedName name="xxxRLabel9.32.Prompt">0</definedName>
    <definedName name="xxxRLabel9.33.Prompt">0</definedName>
    <definedName name="xxxRLabel9.34.Prompt">0</definedName>
    <definedName name="xxxRLabel9.35.Prompt">0</definedName>
    <definedName name="xxxRLabel9.36.Prompt">0</definedName>
    <definedName name="xxxRLabel9.37.Prompt">0</definedName>
    <definedName name="xxxRLabel9.38.Prompt">0</definedName>
    <definedName name="xxxRLabel9.39.Prompt">0</definedName>
    <definedName name="xxxRLabel9.4.Prompt">0</definedName>
    <definedName name="xxxRLabel9.40.Prompt">0</definedName>
    <definedName name="xxxRLabel9.41.Prompt">0</definedName>
    <definedName name="xxxRLabel9.42.Prompt">0</definedName>
    <definedName name="xxxRLabel9.43.Prompt">0</definedName>
    <definedName name="xxxRLabel9.44.Prompt">0</definedName>
    <definedName name="xxxRLabel9.45.Prompt">0</definedName>
    <definedName name="xxxRLabel9.46.Prompt">0</definedName>
    <definedName name="xxxRLabel9.47.Prompt">0</definedName>
    <definedName name="xxxRLabel9.48.Prompt">0</definedName>
    <definedName name="xxxRLabel9.5.Prompt">0</definedName>
    <definedName name="xxxRLabel9.6.Prompt">0</definedName>
    <definedName name="xxxRLabel9.7.Prompt">0</definedName>
    <definedName name="xxxRLabel9.8.Prompt">0</definedName>
    <definedName name="xxxRLabel9.9.Prompt">0</definedName>
    <definedName name="xxxRowHeader10bx">12</definedName>
    <definedName name="xxxRowHeader10by">465</definedName>
    <definedName name="xxxRowHeader10ex">12</definedName>
    <definedName name="xxxRowHeader10ey">465</definedName>
    <definedName name="xxxRowHeader11bx">1</definedName>
    <definedName name="xxxRowHeader11by">399</definedName>
    <definedName name="xxxRowHeader11ex">1</definedName>
    <definedName name="xxxRowHeader11ey">399</definedName>
    <definedName name="xxxRowHeader12bx">12</definedName>
    <definedName name="xxxRowHeader12by">399</definedName>
    <definedName name="xxxRowHeader12ex">12</definedName>
    <definedName name="xxxRowHeader12ey">399</definedName>
    <definedName name="xxxRowHeader13bx">1</definedName>
    <definedName name="xxxRowHeader13by">269</definedName>
    <definedName name="xxxRowHeader13ex">1</definedName>
    <definedName name="xxxRowHeader13ey">269</definedName>
    <definedName name="xxxRowHeader14bx">12</definedName>
    <definedName name="xxxRowHeader14by">269</definedName>
    <definedName name="xxxRowHeader14ex">12</definedName>
    <definedName name="xxxRowHeader14ey">269</definedName>
    <definedName name="xxxRowHeader15bx">1</definedName>
    <definedName name="xxxRowHeader15by">632</definedName>
    <definedName name="xxxRowHeader15ex">1</definedName>
    <definedName name="xxxRowHeader15ey">632</definedName>
    <definedName name="xxxRowHeader16bx">12</definedName>
    <definedName name="xxxRowHeader16by">632</definedName>
    <definedName name="xxxRowHeader16ex">12</definedName>
    <definedName name="xxxRowHeader16ey">632</definedName>
    <definedName name="xxxRowHeader17bx">1</definedName>
    <definedName name="xxxRowHeader17by">21</definedName>
    <definedName name="xxxRowHeader17ex">1</definedName>
    <definedName name="xxxRowHeader17ey">21</definedName>
    <definedName name="xxxRowHeader18bx">12</definedName>
    <definedName name="xxxRowHeader18by">21</definedName>
    <definedName name="xxxRowHeader18ex">12</definedName>
    <definedName name="xxxRowHeader18ey">21</definedName>
    <definedName name="xxxRowHeader19bx">1</definedName>
    <definedName name="xxxRowHeader19by">167</definedName>
    <definedName name="xxxRowHeader19ex">1</definedName>
    <definedName name="xxxRowHeader19ey">167</definedName>
    <definedName name="xxxRowHeader1bx">1</definedName>
    <definedName name="xxxRowHeader1by">851</definedName>
    <definedName name="xxxRowHeader1ex">1</definedName>
    <definedName name="xxxRowHeader1ey">851</definedName>
    <definedName name="xxxRowHeader20bx">1</definedName>
    <definedName name="xxxRowHeader20by">96</definedName>
    <definedName name="xxxRowHeader20ex">1</definedName>
    <definedName name="xxxRowHeader20ey">96</definedName>
    <definedName name="xxxRowHeader21bx">12</definedName>
    <definedName name="xxxRowHeader21by">96</definedName>
    <definedName name="xxxRowHeader21ex">12</definedName>
    <definedName name="xxxRowHeader21ey">96</definedName>
    <definedName name="xxxRowHeader22bx">12</definedName>
    <definedName name="xxxRowHeader22by">167</definedName>
    <definedName name="xxxRowHeader22ex">12</definedName>
    <definedName name="xxxRowHeader22ey">167</definedName>
    <definedName name="xxxRowHeader23bx">1</definedName>
    <definedName name="xxxRowHeader23by">632</definedName>
    <definedName name="xxxRowHeader23ex">1</definedName>
    <definedName name="xxxRowHeader23ey">632</definedName>
    <definedName name="xxxRowHeader24bx">12</definedName>
    <definedName name="xxxRowHeader24by">632</definedName>
    <definedName name="xxxRowHeader24ex">12</definedName>
    <definedName name="xxxRowHeader24ey">632</definedName>
    <definedName name="xxxRowHeader2bx">12</definedName>
    <definedName name="xxxRowHeader2by">851</definedName>
    <definedName name="xxxRowHeader2ex">12</definedName>
    <definedName name="xxxRowHeader2ey">851</definedName>
    <definedName name="xxxRowHeader3bx">1</definedName>
    <definedName name="xxxRowHeader3by">776</definedName>
    <definedName name="xxxRowHeader3ex">1</definedName>
    <definedName name="xxxRowHeader3ey">776</definedName>
    <definedName name="xxxRowHeader4bx">12</definedName>
    <definedName name="xxxRowHeader4by">776</definedName>
    <definedName name="xxxRowHeader4ex">12</definedName>
    <definedName name="xxxRowHeader4ey">776</definedName>
    <definedName name="xxxRowHeader5bx">1</definedName>
    <definedName name="xxxRowHeader5by">705</definedName>
    <definedName name="xxxRowHeader5ex">1</definedName>
    <definedName name="xxxRowHeader5ey">705</definedName>
    <definedName name="xxxRowHeader6bx">12</definedName>
    <definedName name="xxxRowHeader6by">705</definedName>
    <definedName name="xxxRowHeader6ex">12</definedName>
    <definedName name="xxxRowHeader6ey">705</definedName>
    <definedName name="xxxRowHeader7bx">1</definedName>
    <definedName name="xxxRowHeader7by">557</definedName>
    <definedName name="xxxRowHeader7ex">1</definedName>
    <definedName name="xxxRowHeader7ey">557</definedName>
    <definedName name="xxxRowHeader8bx">12</definedName>
    <definedName name="xxxRowHeader8by">557</definedName>
    <definedName name="xxxRowHeader8ex">12</definedName>
    <definedName name="xxxRowHeader8ey">557</definedName>
    <definedName name="xxxRowHeader9bx">1</definedName>
    <definedName name="xxxRowHeader9by">465</definedName>
    <definedName name="xxxRowHeader9ex">1</definedName>
    <definedName name="xxxRowHeader9ey">465</definedName>
    <definedName name="xxxRowLabels10bx">12</definedName>
    <definedName name="xxxRowLabels10by">467</definedName>
    <definedName name="xxxRowLabels10ex">12</definedName>
    <definedName name="xxxRowLabels10ey">507</definedName>
    <definedName name="xxxRowLabels11bx">1</definedName>
    <definedName name="xxxRowLabels11by">401</definedName>
    <definedName name="xxxRowLabels11ex">1</definedName>
    <definedName name="xxxRowLabels11ey">439</definedName>
    <definedName name="xxxRowLabels12bx">12</definedName>
    <definedName name="xxxRowLabels12by">401</definedName>
    <definedName name="xxxRowLabels12ex">12</definedName>
    <definedName name="xxxRowLabels12ey">439</definedName>
    <definedName name="xxxRowLabels13bx">1</definedName>
    <definedName name="xxxRowLabels13by">271</definedName>
    <definedName name="xxxRowLabels13ex">1</definedName>
    <definedName name="xxxRowLabels13ey">355</definedName>
    <definedName name="xxxRowLabels14bx">12</definedName>
    <definedName name="xxxRowLabels14by">271</definedName>
    <definedName name="xxxRowLabels14ex">12</definedName>
    <definedName name="xxxRowLabels14ey">355</definedName>
    <definedName name="xxxRowLabels15bx">1</definedName>
    <definedName name="xxxRowLabels15by">634</definedName>
    <definedName name="xxxRowLabels15ex">1</definedName>
    <definedName name="xxxRowLabels15ey">671</definedName>
    <definedName name="xxxRowLabels16bx">12</definedName>
    <definedName name="xxxRowLabels16by">634</definedName>
    <definedName name="xxxRowLabels16ex">12</definedName>
    <definedName name="xxxRowLabels16ey">671</definedName>
    <definedName name="xxxRowLabels17bx">1</definedName>
    <definedName name="xxxRowLabels17by">23</definedName>
    <definedName name="xxxRowLabels17ex">1</definedName>
    <definedName name="xxxRowLabels17ey">72</definedName>
    <definedName name="xxxRowLabels18bx">12</definedName>
    <definedName name="xxxRowLabels18by">23</definedName>
    <definedName name="xxxRowLabels18ex">12</definedName>
    <definedName name="xxxRowLabels18ey">72</definedName>
    <definedName name="xxxRowLabels19bx">1</definedName>
    <definedName name="xxxRowLabels19by">169</definedName>
    <definedName name="xxxRowLabels19ex">1</definedName>
    <definedName name="xxxRowLabels19ey">234</definedName>
    <definedName name="xxxRowLabels1bx">1</definedName>
    <definedName name="xxxRowLabels1by">853</definedName>
    <definedName name="xxxRowLabels1ex">1</definedName>
    <definedName name="xxxRowLabels1ey">908</definedName>
    <definedName name="xxxRowLabels20bx">1</definedName>
    <definedName name="xxxRowLabels20by">98</definedName>
    <definedName name="xxxRowLabels20ex">1</definedName>
    <definedName name="xxxRowLabels20ey">137</definedName>
    <definedName name="xxxRowLabels21bx">12</definedName>
    <definedName name="xxxRowLabels21by">98</definedName>
    <definedName name="xxxRowLabels21ex">12</definedName>
    <definedName name="xxxRowLabels21ey">137</definedName>
    <definedName name="xxxRowLabels22bx">12</definedName>
    <definedName name="xxxRowLabels22by">169</definedName>
    <definedName name="xxxRowLabels22ex">12</definedName>
    <definedName name="xxxRowLabels22ey">234</definedName>
    <definedName name="xxxRowLabels23bx">1</definedName>
    <definedName name="xxxRowLabels23by">634</definedName>
    <definedName name="xxxRowLabels23ex">1</definedName>
    <definedName name="xxxRowLabels23ey">680</definedName>
    <definedName name="xxxRowLabels24bx">12</definedName>
    <definedName name="xxxRowLabels24by">634</definedName>
    <definedName name="xxxRowLabels24ex">12</definedName>
    <definedName name="xxxRowLabels24ey">680</definedName>
    <definedName name="xxxRowLabels2bx">12</definedName>
    <definedName name="xxxRowLabels2by">853</definedName>
    <definedName name="xxxRowLabels2ex">12</definedName>
    <definedName name="xxxRowLabels2ey">908</definedName>
    <definedName name="xxxRowLabels3bx">1</definedName>
    <definedName name="xxxRowLabels3by">778</definedName>
    <definedName name="xxxRowLabels3ex">1</definedName>
    <definedName name="xxxRowLabels3ey">825</definedName>
    <definedName name="xxxRowLabels4bx">12</definedName>
    <definedName name="xxxRowLabels4by">778</definedName>
    <definedName name="xxxRowLabels4ex">12</definedName>
    <definedName name="xxxRowLabels4ey">825</definedName>
    <definedName name="xxxRowLabels5bx">1</definedName>
    <definedName name="xxxRowLabels5by">707</definedName>
    <definedName name="xxxRowLabels5ex">1</definedName>
    <definedName name="xxxRowLabels5ey">754</definedName>
    <definedName name="xxxRowLabels6bx">12</definedName>
    <definedName name="xxxRowLabels6by">707</definedName>
    <definedName name="xxxRowLabels6ex">12</definedName>
    <definedName name="xxxRowLabels6ey">754</definedName>
    <definedName name="xxxRowLabels7bx">1</definedName>
    <definedName name="xxxRowLabels7by">559</definedName>
    <definedName name="xxxRowLabels7ex">1</definedName>
    <definedName name="xxxRowLabels7ey">618</definedName>
    <definedName name="xxxRowLabels8bx">12</definedName>
    <definedName name="xxxRowLabels8by">559</definedName>
    <definedName name="xxxRowLabels8ex">12</definedName>
    <definedName name="xxxRowLabels8ey">618</definedName>
    <definedName name="xxxRowLabels9bx">1</definedName>
    <definedName name="xxxRowLabels9by">467</definedName>
    <definedName name="xxxRowLabels9ex">1</definedName>
    <definedName name="xxxRowLabels9ey">507</definedName>
    <definedName name="xxxSubmittable">TRUE</definedName>
    <definedName name="xxxUDCols10Count">0</definedName>
    <definedName name="xxxUDCols11Count">0</definedName>
    <definedName name="xxxUDCols12Count">0</definedName>
    <definedName name="xxxUDCols13Count">0</definedName>
    <definedName name="xxxUDCols14Count">0</definedName>
    <definedName name="xxxUDCols15Count">0</definedName>
    <definedName name="xxxUDCols16Count">0</definedName>
    <definedName name="xxxUDCols17Count">0</definedName>
    <definedName name="xxxUDCols18Count">0</definedName>
    <definedName name="xxxUDCols19Count">0</definedName>
    <definedName name="xxxUDCols1Count">0</definedName>
    <definedName name="xxxUDCols20Count">0</definedName>
    <definedName name="xxxUDCols21Count">0</definedName>
    <definedName name="xxxUDCols22Count">0</definedName>
    <definedName name="xxxUDCols23Count">0</definedName>
    <definedName name="xxxUDCols24Count">0</definedName>
    <definedName name="xxxUDCols2Count">0</definedName>
    <definedName name="xxxUDCols3Count">0</definedName>
    <definedName name="xxxUDCols4Count">0</definedName>
    <definedName name="xxxUDCols5Count">0</definedName>
    <definedName name="xxxUDCols6Count">0</definedName>
    <definedName name="xxxUDCols7Count">0</definedName>
    <definedName name="xxxUDCols8Count">0</definedName>
    <definedName name="xxxUDCols9Count">0</definedName>
    <definedName name="xxxUDRows10Count">0</definedName>
    <definedName name="xxxUDRows11Count">0</definedName>
    <definedName name="xxxUDRows12Count">0</definedName>
    <definedName name="xxxUDRows13Count">0</definedName>
    <definedName name="xxxUDRows14Count">0</definedName>
    <definedName name="xxxUDRows15Count">0</definedName>
    <definedName name="xxxUDRows16Count">0</definedName>
    <definedName name="xxxUDRows17Count">0</definedName>
    <definedName name="xxxUDRows18Count">0</definedName>
    <definedName name="xxxUDRows19Count">0</definedName>
    <definedName name="xxxUDRows1Count">0</definedName>
    <definedName name="xxxUDRows1Number0">25</definedName>
    <definedName name="xxxUDRows1Number1">50</definedName>
    <definedName name="xxxUDRows1Number10">147</definedName>
    <definedName name="xxxUDRows1Number2">51</definedName>
    <definedName name="xxxUDRows1Number3">68</definedName>
    <definedName name="xxxUDRows1Number4">69</definedName>
    <definedName name="xxxUDRows1Number5">129</definedName>
    <definedName name="xxxUDRows1Number6">130</definedName>
    <definedName name="xxxUDRows1Number7">138</definedName>
    <definedName name="xxxUDRows1Number8">139</definedName>
    <definedName name="xxxUDRows1Number9">146</definedName>
    <definedName name="xxxUDRows1Over0">0</definedName>
    <definedName name="xxxUDRows1Over1">0</definedName>
    <definedName name="xxxUDRows1Over10">0</definedName>
    <definedName name="xxxUDRows1Over2">0</definedName>
    <definedName name="xxxUDRows1Over3">0</definedName>
    <definedName name="xxxUDRows1Over4">0</definedName>
    <definedName name="xxxUDRows1Over5">0</definedName>
    <definedName name="xxxUDRows1Over6">0</definedName>
    <definedName name="xxxUDRows1Over7">0</definedName>
    <definedName name="xxxUDRows1Over8">0</definedName>
    <definedName name="xxxUDRows1Over9">0</definedName>
    <definedName name="xxxUDRows1Submit0">1</definedName>
    <definedName name="xxxUDRows1Submit1">1</definedName>
    <definedName name="xxxUDRows1Submit10">1</definedName>
    <definedName name="xxxUDRows1Submit2">1</definedName>
    <definedName name="xxxUDRows1Submit3">1</definedName>
    <definedName name="xxxUDRows1Submit4">1</definedName>
    <definedName name="xxxUDRows1Submit5">1</definedName>
    <definedName name="xxxUDRows1Submit6">1</definedName>
    <definedName name="xxxUDRows1Submit7">1</definedName>
    <definedName name="xxxUDRows1Submit8">1</definedName>
    <definedName name="xxxUDRows1Submit9">1</definedName>
    <definedName name="xxxUDRows20Count">0</definedName>
    <definedName name="xxxUDRows21Count">0</definedName>
    <definedName name="xxxUDRows22Count">0</definedName>
    <definedName name="xxxUDRows23Count">0</definedName>
    <definedName name="xxxUDRows24Count">0</definedName>
    <definedName name="xxxUDRows2Count">0</definedName>
    <definedName name="xxxUDRows3Count">0</definedName>
    <definedName name="xxxUDRows4Count">0</definedName>
    <definedName name="xxxUDRows5Count">0</definedName>
    <definedName name="xxxUDRows6Count">0</definedName>
    <definedName name="xxxUDRows7Count">0</definedName>
    <definedName name="xxxUDRows8Count">0</definedName>
    <definedName name="xxxUDRows9Count">0</definedName>
    <definedName name="xxxx" localSheetId="12" hidden="1">{"Druck HORE","Worst Case 483K",FALSE,"HORE Schema"}</definedName>
    <definedName name="xxxx" hidden="1">{"Druck HORE","Worst Case 483K",FALSE,"HORE Schema"}</definedName>
    <definedName name="xxxxx" hidden="1">#REF!</definedName>
    <definedName name="xxxxxx" localSheetId="12" hidden="1">{"10yp graphs",#N/A,FALSE,"Market Data"}</definedName>
    <definedName name="xxxxxx" hidden="1">{"10yp graphs",#N/A,FALSE,"Market Data"}</definedName>
    <definedName name="xxxxxxxxxx">#REF!</definedName>
    <definedName name="xxxxxxxxxxxxxxx" hidden="1">#REF!</definedName>
    <definedName name="xzbdfghfdgfdx" hidden="1">{#N/A,#N/A,TRUE,"Historicals";#N/A,#N/A,TRUE,"Charts";#N/A,#N/A,TRUE,"Forecasts"}</definedName>
    <definedName name="y">#REF!</definedName>
    <definedName name="ya">{1,"USA";2,"Canada";3,"USA &amp; Canada"}</definedName>
    <definedName name="Yash"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ear_end">"June"</definedName>
    <definedName name="year_next">year_latest+1</definedName>
    <definedName name="year_quote">IF(key_ord?,year_quote_ords,year_quote_prefs)</definedName>
    <definedName name="Year1" localSheetId="12">#REF!</definedName>
    <definedName name="Year1">#REF!</definedName>
    <definedName name="Year10">#REF!</definedName>
    <definedName name="Year11">#REF!</definedName>
    <definedName name="Year2" localSheetId="12">#REF!</definedName>
    <definedName name="Year2">#REF!</definedName>
    <definedName name="Year3" localSheetId="12">#REF!</definedName>
    <definedName name="Year3">#REF!</definedName>
    <definedName name="Year4" localSheetId="12">#REF!</definedName>
    <definedName name="Year4">#REF!</definedName>
    <definedName name="Year5">#REF!</definedName>
    <definedName name="Year6">#REF!</definedName>
    <definedName name="Year7">#REF!</definedName>
    <definedName name="Year8">#REF!</definedName>
    <definedName name="Year9">#REF!</definedName>
    <definedName name="YearBase">2004</definedName>
    <definedName name="yearend">#REF!</definedName>
    <definedName name="years">5</definedName>
    <definedName name="YearTotal">"2004 Total"</definedName>
    <definedName name="YECY">#REF!</definedName>
    <definedName name="Yes">#REF!</definedName>
    <definedName name="Yes5">#REF!</definedName>
    <definedName name="yhvju" hidden="1">{"'Break down'!$A$4"}</definedName>
    <definedName name="YRA3MTH">7</definedName>
    <definedName name="YRACYTD">10</definedName>
    <definedName name="YRAMTH">3</definedName>
    <definedName name="YRAMYTD">13</definedName>
    <definedName name="YRAVOL">5</definedName>
    <definedName name="YRAWEEK">3</definedName>
    <definedName name="YrEnd_FFr_USD">0.1767</definedName>
    <definedName name="YTD_Budget">#REF!,#REF!,#REF!,#REF!,#REF!,#REF!,#REF!,#REF!,#REF!</definedName>
    <definedName name="YTD_MAN_BUD" localSheetId="12">#REF!</definedName>
    <definedName name="YTD_MAN_BUD">#REF!</definedName>
    <definedName name="YTD1">#REF!</definedName>
    <definedName name="YTD2">#REF!</definedName>
    <definedName name="yteytey" hidden="1">{#N/A,#N/A,TRUE,"Historicals";#N/A,#N/A,TRUE,"Charts";#N/A,#N/A,TRUE,"Forecasts"}</definedName>
    <definedName name="YTG1">#REF!</definedName>
    <definedName name="YTG2">#REF!</definedName>
    <definedName name="ythfd" hidden="1">{#N/A,#N/A,TRUE,"Historicals";#N/A,#N/A,TRUE,"Charts";#N/A,#N/A,TRUE,"Forecasts"}</definedName>
    <definedName name="ytre" hidden="1">{#N/A,#N/A,TRUE,"Historicals";#N/A,#N/A,TRUE,"Charts";#N/A,#N/A,TRUE,"Forecasts"}</definedName>
    <definedName name="ytrh" hidden="1">{#N/A,#N/A,TRUE,"Historicals";#N/A,#N/A,TRUE,"Charts";#N/A,#N/A,TRUE,"Forecasts"}</definedName>
    <definedName name="yu" hidden="1">{"'Break down'!$A$4"}</definedName>
    <definedName name="yui" hidden="1">{"'Break down'!$A$4"}</definedName>
    <definedName name="yup" hidden="1">{"'Break down'!$A$4"}</definedName>
    <definedName name="yuuuuuuu" localSheetId="12" hidden="1">{"ratios",#N/A,FALSE,"Summary Accounts"}</definedName>
    <definedName name="yuuuuuuu" hidden="1">{"ratios",#N/A,FALSE,"Summary Accounts"}</definedName>
    <definedName name="YValueRange">#N/A</definedName>
    <definedName name="yxs">#REF!</definedName>
    <definedName name="yy">#REF!</definedName>
    <definedName name="yyaa">#REF!</definedName>
    <definedName name="yyyyyy" localSheetId="12" hidden="1">{"p_l",#N/A,FALSE,"Summary Accounts"}</definedName>
    <definedName name="yyyyyy" hidden="1">{"p_l",#N/A,FALSE,"Summary Accounts"}</definedName>
    <definedName name="yyyyyyyyy">#REF!</definedName>
    <definedName name="yyyyyyyyyyyyyyyyyyy">#REF!</definedName>
    <definedName name="z">#REF!</definedName>
    <definedName name="za" hidden="1">{"'Break down'!$A$4"}</definedName>
    <definedName name="ZA0">"Crystal Ball Data : Ver. 4.0"</definedName>
    <definedName name="ZA0A">479+842</definedName>
    <definedName name="ZA0C">0+0</definedName>
    <definedName name="ZA0F">2+109</definedName>
    <definedName name="ZA0T">43347870+0</definedName>
    <definedName name="ZAHJ567" hidden="1">{"'Break down'!$A$4"}</definedName>
    <definedName name="ZBONUS">0.1</definedName>
    <definedName name="ZFRINGE">0.2225</definedName>
    <definedName name="zhguz" hidden="1">{"DCF","UPSIDE CASE",FALSE,"Sheet1";"DCF","BASE CASE",FALSE,"Sheet1";"DCF","DOWNSIDE CASE",FALSE,"Sheet1"}</definedName>
    <definedName name="zhjnhjk">#REF!</definedName>
    <definedName name="zhjztudrt">#REF!</definedName>
    <definedName name="ZMATCH">0.045</definedName>
    <definedName name="ZRAISE">0.04</definedName>
    <definedName name="ZRAISE2">0.04</definedName>
    <definedName name="ZRETIREMENT">0.03</definedName>
    <definedName name="zt">#REF!</definedName>
    <definedName name="ztjztuzt">#REF!</definedName>
    <definedName name="zttjuj">#REF!</definedName>
    <definedName name="ztz">#REF!</definedName>
    <definedName name="zu">#REF!</definedName>
    <definedName name="zui7">#REF!</definedName>
    <definedName name="zut">#REF!</definedName>
    <definedName name="zxcv" hidden="1">#REF!</definedName>
    <definedName name="zxcvb" hidden="1">{#N/A,#N/A,TRUE,"Historicals";#N/A,#N/A,TRUE,"Charts";#N/A,#N/A,TRUE,"Forecasts"}</definedName>
    <definedName name="zz" hidden="1">#REF!</definedName>
    <definedName name="ZZSCENARIO">"X"</definedName>
    <definedName name="zzzzzzzzzz">#REF!</definedName>
    <definedName name="zzzzzzzzzzzzzz">#REF!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2" i="32" l="1"/>
  <c r="Z92" i="32"/>
  <c r="Y92" i="32"/>
  <c r="AB92" i="32"/>
  <c r="N34" i="52"/>
  <c r="N32" i="52"/>
  <c r="R39" i="31" l="1"/>
  <c r="Q39" i="31"/>
  <c r="P39" i="31"/>
  <c r="O39" i="31"/>
  <c r="N39" i="31"/>
  <c r="M39" i="31"/>
  <c r="L39" i="31"/>
  <c r="K39" i="31"/>
  <c r="J39" i="31"/>
  <c r="I39" i="31"/>
  <c r="S39" i="31"/>
  <c r="AB43" i="32"/>
  <c r="AA43" i="32"/>
  <c r="Z43" i="32"/>
  <c r="Y43" i="32"/>
  <c r="X43" i="32"/>
  <c r="W43" i="32"/>
  <c r="V43" i="32"/>
  <c r="U43" i="32"/>
  <c r="T43" i="32"/>
  <c r="S43" i="32"/>
  <c r="R43" i="32"/>
  <c r="Q43" i="32"/>
  <c r="P43" i="32"/>
  <c r="O43" i="32"/>
  <c r="N43" i="32"/>
  <c r="M43" i="32"/>
  <c r="L43" i="32"/>
  <c r="E35" i="53" l="1"/>
  <c r="F35" i="53"/>
  <c r="G35" i="53"/>
  <c r="H35" i="53"/>
  <c r="I35" i="53"/>
  <c r="J35" i="53"/>
  <c r="K35" i="53"/>
  <c r="L35" i="53"/>
  <c r="M35" i="53"/>
  <c r="N35" i="53"/>
  <c r="O35" i="53"/>
  <c r="P35" i="53"/>
  <c r="Q35" i="53"/>
  <c r="R35" i="53"/>
  <c r="S35" i="53"/>
  <c r="T35" i="53"/>
  <c r="D35" i="53"/>
  <c r="AB98" i="32" l="1"/>
  <c r="AB100" i="32"/>
  <c r="AB99" i="32"/>
  <c r="AB103" i="32"/>
  <c r="AB122" i="32"/>
  <c r="AB129" i="32" s="1"/>
  <c r="AB66" i="32"/>
  <c r="AB127" i="32"/>
  <c r="AB140" i="32"/>
  <c r="AB101" i="32"/>
  <c r="AB102" i="32"/>
  <c r="AB70" i="32"/>
  <c r="AA100" i="32"/>
  <c r="Z100" i="32"/>
  <c r="Y100" i="32"/>
  <c r="S96" i="31"/>
  <c r="AB148" i="32"/>
  <c r="AB78" i="32"/>
  <c r="AB147" i="32"/>
  <c r="AB60" i="32"/>
  <c r="AB109" i="32"/>
  <c r="AB88" i="32"/>
  <c r="AB113" i="32"/>
  <c r="AB33" i="32"/>
  <c r="AB13" i="32"/>
  <c r="AB11" i="32"/>
  <c r="AB41" i="32"/>
  <c r="Z11" i="32"/>
  <c r="AA11" i="32"/>
  <c r="AB53" i="32"/>
  <c r="AB84" i="32"/>
  <c r="AB93" i="32"/>
  <c r="AB95" i="32"/>
  <c r="AB97" i="32"/>
  <c r="AB105" i="32"/>
  <c r="AB110" i="32"/>
  <c r="AB114" i="32"/>
  <c r="AB123" i="32"/>
  <c r="AB130" i="32" s="1"/>
  <c r="AB124" i="32"/>
  <c r="AB131" i="32" s="1"/>
  <c r="AB146" i="32"/>
  <c r="P37" i="31"/>
  <c r="L74" i="32"/>
  <c r="M74" i="32"/>
  <c r="N74" i="32"/>
  <c r="O74" i="32"/>
  <c r="P74" i="32"/>
  <c r="Q74" i="32"/>
  <c r="R74" i="32"/>
  <c r="S74" i="32"/>
  <c r="I70" i="31"/>
  <c r="J70" i="31"/>
  <c r="K70" i="31"/>
  <c r="L70" i="31"/>
  <c r="M70" i="31"/>
  <c r="N70" i="31"/>
  <c r="O70" i="31"/>
  <c r="P70" i="31"/>
  <c r="Q70" i="31"/>
  <c r="AB117" i="32" l="1"/>
  <c r="AB87" i="32"/>
  <c r="AB85" i="32" s="1"/>
  <c r="AB42" i="32"/>
  <c r="AB68" i="32"/>
  <c r="AB120" i="32"/>
  <c r="AB121" i="32"/>
  <c r="AB128" i="32" s="1"/>
  <c r="AB134" i="32" s="1"/>
  <c r="AB141" i="32"/>
  <c r="AB138" i="32"/>
  <c r="AB115" i="32"/>
  <c r="AB116" i="32" s="1"/>
  <c r="AB118" i="32" s="1"/>
  <c r="AB90" i="32"/>
  <c r="AB89" i="32"/>
  <c r="AB145" i="32"/>
  <c r="AB64" i="32"/>
  <c r="AB67" i="32" s="1"/>
  <c r="AB21" i="32"/>
  <c r="AB28" i="32" s="1"/>
  <c r="AB142" i="32"/>
  <c r="AB37" i="32"/>
  <c r="AB35" i="32"/>
  <c r="AB108" i="32"/>
  <c r="AB111" i="32" s="1"/>
  <c r="AB25" i="32"/>
  <c r="AB26" i="32" s="1"/>
  <c r="AB23" i="32"/>
  <c r="AB14" i="32"/>
  <c r="AB17" i="32"/>
  <c r="AB16" i="32"/>
  <c r="AB149" i="32"/>
  <c r="AB46" i="32"/>
  <c r="AB86" i="32" l="1"/>
  <c r="AB143" i="32"/>
  <c r="AB94" i="32"/>
  <c r="AB96" i="32" s="1"/>
  <c r="AB104" i="32" s="1"/>
  <c r="AB71" i="32"/>
  <c r="AB125" i="32"/>
  <c r="AB69" i="32"/>
  <c r="AB136" i="32"/>
  <c r="AB74" i="32" s="1"/>
  <c r="AB72" i="32"/>
  <c r="AB73" i="32" s="1"/>
  <c r="AB44" i="32"/>
  <c r="AB45" i="32" s="1"/>
  <c r="AA25" i="32"/>
  <c r="Z25" i="32"/>
  <c r="Y25" i="32"/>
  <c r="X25" i="32"/>
  <c r="W25" i="32"/>
  <c r="V25" i="32"/>
  <c r="U25" i="32"/>
  <c r="T25" i="32"/>
  <c r="S25" i="32"/>
  <c r="R25" i="32"/>
  <c r="Q25" i="32"/>
  <c r="P25" i="32"/>
  <c r="O25" i="32"/>
  <c r="N25" i="32"/>
  <c r="M25" i="32"/>
  <c r="L25" i="32"/>
  <c r="M97" i="32"/>
  <c r="N97" i="32"/>
  <c r="O97" i="32"/>
  <c r="P97" i="32"/>
  <c r="Q97" i="32"/>
  <c r="R97" i="32"/>
  <c r="S97" i="32"/>
  <c r="T97" i="32"/>
  <c r="U97" i="32"/>
  <c r="V97" i="32"/>
  <c r="W97" i="32"/>
  <c r="X97" i="32"/>
  <c r="Y97" i="32"/>
  <c r="AA97" i="32"/>
  <c r="L97" i="32"/>
  <c r="Y26" i="32" l="1"/>
  <c r="N26" i="32"/>
  <c r="AA26" i="32"/>
  <c r="P26" i="32"/>
  <c r="Q26" i="32"/>
  <c r="R26" i="32"/>
  <c r="S26" i="32"/>
  <c r="T26" i="32"/>
  <c r="U26" i="32"/>
  <c r="V26" i="32"/>
  <c r="M26" i="32"/>
  <c r="Z26" i="32"/>
  <c r="O26" i="32"/>
  <c r="W26" i="32"/>
  <c r="L26" i="32"/>
  <c r="X26" i="32"/>
  <c r="J93" i="31"/>
  <c r="K93" i="31"/>
  <c r="L93" i="31"/>
  <c r="M93" i="31"/>
  <c r="N93" i="31"/>
  <c r="O93" i="31"/>
  <c r="P93" i="31"/>
  <c r="Q93" i="31"/>
  <c r="R93" i="31"/>
  <c r="S93" i="31"/>
  <c r="I93" i="31"/>
  <c r="AB27" i="32" l="1"/>
  <c r="S74" i="31"/>
  <c r="R74" i="31"/>
  <c r="Q74" i="31"/>
  <c r="P74" i="31"/>
  <c r="O74" i="31"/>
  <c r="N74" i="31"/>
  <c r="M74" i="31"/>
  <c r="L74" i="31"/>
  <c r="K74" i="31"/>
  <c r="J74" i="31"/>
  <c r="I74" i="31"/>
  <c r="AA78" i="32"/>
  <c r="Z78" i="32"/>
  <c r="Y78" i="32"/>
  <c r="X78" i="32"/>
  <c r="W78" i="32"/>
  <c r="V78" i="32"/>
  <c r="U78" i="32"/>
  <c r="T78" i="32"/>
  <c r="S78" i="32"/>
  <c r="R78" i="32"/>
  <c r="Q78" i="32"/>
  <c r="P78" i="32"/>
  <c r="O78" i="32"/>
  <c r="N78" i="32"/>
  <c r="M78" i="32"/>
  <c r="L78" i="32"/>
  <c r="J98" i="31" l="1"/>
  <c r="K98" i="31"/>
  <c r="L98" i="31"/>
  <c r="M98" i="31"/>
  <c r="N98" i="31"/>
  <c r="O98" i="31"/>
  <c r="P98" i="31"/>
  <c r="Q98" i="31"/>
  <c r="R98" i="31"/>
  <c r="S98" i="31"/>
  <c r="I98" i="31"/>
  <c r="J95" i="31"/>
  <c r="K95" i="31"/>
  <c r="L95" i="31"/>
  <c r="M95" i="31"/>
  <c r="N95" i="31"/>
  <c r="O95" i="31"/>
  <c r="P95" i="31"/>
  <c r="Q95" i="31"/>
  <c r="R95" i="31"/>
  <c r="S95" i="31"/>
  <c r="I95" i="31"/>
  <c r="M102" i="32"/>
  <c r="N102" i="32"/>
  <c r="O102" i="32"/>
  <c r="P102" i="32"/>
  <c r="Q102" i="32"/>
  <c r="R102" i="32"/>
  <c r="S102" i="32"/>
  <c r="T102" i="32"/>
  <c r="U102" i="32"/>
  <c r="V102" i="32"/>
  <c r="W102" i="32"/>
  <c r="X102" i="32"/>
  <c r="Y102" i="32"/>
  <c r="Z102" i="32"/>
  <c r="AA102" i="32"/>
  <c r="L102" i="32"/>
  <c r="M99" i="32"/>
  <c r="N99" i="32"/>
  <c r="O99" i="32"/>
  <c r="P99" i="32"/>
  <c r="Q99" i="32"/>
  <c r="R99" i="32"/>
  <c r="S99" i="32"/>
  <c r="T99" i="32"/>
  <c r="U99" i="32"/>
  <c r="V99" i="32"/>
  <c r="W99" i="32"/>
  <c r="X99" i="32"/>
  <c r="Y99" i="32"/>
  <c r="Z99" i="32"/>
  <c r="AA99" i="32"/>
  <c r="L99" i="32"/>
  <c r="M122" i="32"/>
  <c r="N122" i="32"/>
  <c r="O122" i="32"/>
  <c r="P122" i="32"/>
  <c r="Q122" i="32"/>
  <c r="R122" i="32"/>
  <c r="S122" i="32"/>
  <c r="T122" i="32"/>
  <c r="U122" i="32"/>
  <c r="V122" i="32"/>
  <c r="W122" i="32"/>
  <c r="X122" i="32"/>
  <c r="Y122" i="32"/>
  <c r="Z122" i="32"/>
  <c r="L122" i="32"/>
  <c r="J118" i="31"/>
  <c r="K118" i="31"/>
  <c r="L118" i="31"/>
  <c r="M118" i="31"/>
  <c r="N118" i="31"/>
  <c r="O118" i="31"/>
  <c r="P118" i="31"/>
  <c r="Q118" i="31"/>
  <c r="R118" i="31"/>
  <c r="S118" i="31"/>
  <c r="I118" i="31"/>
  <c r="L125" i="31" l="1"/>
  <c r="K125" i="31"/>
  <c r="R125" i="31"/>
  <c r="Q125" i="31"/>
  <c r="P125" i="31"/>
  <c r="O125" i="31"/>
  <c r="J125" i="31"/>
  <c r="I125" i="31"/>
  <c r="N125" i="31"/>
  <c r="S125" i="31"/>
  <c r="M125" i="31"/>
  <c r="P129" i="32"/>
  <c r="O129" i="32"/>
  <c r="V129" i="32"/>
  <c r="U129" i="32"/>
  <c r="R129" i="32"/>
  <c r="Q129" i="32"/>
  <c r="L129" i="32"/>
  <c r="Z129" i="32"/>
  <c r="N129" i="32"/>
  <c r="Y129" i="32"/>
  <c r="M129" i="32"/>
  <c r="X129" i="32"/>
  <c r="W129" i="32"/>
  <c r="T129" i="32"/>
  <c r="S129" i="32"/>
  <c r="AA122" i="32"/>
  <c r="AA129" i="32" l="1"/>
  <c r="AA13" i="32"/>
  <c r="AA14" i="32"/>
  <c r="AA16" i="32"/>
  <c r="AA17" i="32"/>
  <c r="AA21" i="32"/>
  <c r="AA23" i="32"/>
  <c r="AA33" i="32"/>
  <c r="AA35" i="32"/>
  <c r="AA37" i="32"/>
  <c r="AA41" i="32"/>
  <c r="AA53" i="32"/>
  <c r="AA60" i="32"/>
  <c r="AA64" i="32"/>
  <c r="AA66" i="32"/>
  <c r="AA70" i="32"/>
  <c r="AA84" i="32"/>
  <c r="AA88" i="32"/>
  <c r="AA89" i="32"/>
  <c r="AA90" i="32"/>
  <c r="AA95" i="32"/>
  <c r="AA98" i="32"/>
  <c r="AA101" i="32"/>
  <c r="AA103" i="32"/>
  <c r="AA105" i="32"/>
  <c r="AA108" i="32"/>
  <c r="AA109" i="32"/>
  <c r="AA110" i="32"/>
  <c r="AA113" i="32"/>
  <c r="AA114" i="32"/>
  <c r="AA115" i="32"/>
  <c r="AA123" i="32"/>
  <c r="AA124" i="32"/>
  <c r="AA127" i="32"/>
  <c r="AA140" i="32"/>
  <c r="AA145" i="32"/>
  <c r="AA146" i="32"/>
  <c r="AA147" i="32"/>
  <c r="AA148" i="32"/>
  <c r="AA93" i="32"/>
  <c r="N10" i="44"/>
  <c r="N15" i="44"/>
  <c r="N11" i="41"/>
  <c r="N12" i="41"/>
  <c r="N13" i="41"/>
  <c r="N14" i="41"/>
  <c r="N15" i="41"/>
  <c r="N16" i="41"/>
  <c r="N17" i="41"/>
  <c r="N18" i="41"/>
  <c r="N19" i="41"/>
  <c r="S11" i="31"/>
  <c r="S13" i="31"/>
  <c r="S14" i="31"/>
  <c r="S16" i="31"/>
  <c r="S20" i="31"/>
  <c r="S22" i="31"/>
  <c r="S29" i="31"/>
  <c r="S31" i="31"/>
  <c r="S33" i="31"/>
  <c r="S37" i="31"/>
  <c r="S49" i="31"/>
  <c r="S56" i="31"/>
  <c r="S60" i="31"/>
  <c r="S62" i="31"/>
  <c r="S66" i="31"/>
  <c r="S80" i="31"/>
  <c r="S84" i="31"/>
  <c r="S85" i="31"/>
  <c r="S86" i="31"/>
  <c r="S89" i="31"/>
  <c r="S91" i="31"/>
  <c r="S94" i="31"/>
  <c r="S97" i="31"/>
  <c r="S99" i="31"/>
  <c r="S101" i="31"/>
  <c r="S104" i="31"/>
  <c r="S105" i="31"/>
  <c r="S106" i="31"/>
  <c r="S109" i="31"/>
  <c r="S110" i="31"/>
  <c r="S111" i="31"/>
  <c r="S114" i="31"/>
  <c r="S119" i="31"/>
  <c r="S120" i="31"/>
  <c r="S123" i="31"/>
  <c r="S136" i="31"/>
  <c r="S141" i="31"/>
  <c r="S142" i="31"/>
  <c r="S143" i="31"/>
  <c r="S144" i="31"/>
  <c r="S134" i="31" l="1"/>
  <c r="S38" i="31"/>
  <c r="S127" i="31"/>
  <c r="S137" i="31"/>
  <c r="AA142" i="32"/>
  <c r="AA141" i="32"/>
  <c r="AA28" i="32"/>
  <c r="AA138" i="32"/>
  <c r="AA42" i="32"/>
  <c r="AA117" i="32"/>
  <c r="N8" i="44"/>
  <c r="S124" i="31"/>
  <c r="AA68" i="32"/>
  <c r="AA131" i="32"/>
  <c r="N12" i="44"/>
  <c r="N13" i="44"/>
  <c r="N11" i="44"/>
  <c r="N14" i="44"/>
  <c r="N20" i="41"/>
  <c r="N8" i="41"/>
  <c r="N24" i="41" s="1"/>
  <c r="AA121" i="32"/>
  <c r="AA149" i="32"/>
  <c r="AA116" i="32"/>
  <c r="AA87" i="32"/>
  <c r="AA67" i="32"/>
  <c r="S83" i="31"/>
  <c r="S112" i="31"/>
  <c r="S107" i="31"/>
  <c r="S145" i="31"/>
  <c r="S64" i="31"/>
  <c r="S63" i="31"/>
  <c r="S24" i="31"/>
  <c r="AA111" i="32"/>
  <c r="AA46" i="32"/>
  <c r="AA71" i="32"/>
  <c r="AA130" i="32"/>
  <c r="AA120" i="32"/>
  <c r="S117" i="31"/>
  <c r="S113" i="31"/>
  <c r="S138" i="31"/>
  <c r="S126" i="31"/>
  <c r="S42" i="31"/>
  <c r="S67" i="31"/>
  <c r="S116" i="31"/>
  <c r="S40" i="31" l="1"/>
  <c r="S81" i="31"/>
  <c r="S41" i="31"/>
  <c r="AA118" i="32"/>
  <c r="AA128" i="32"/>
  <c r="AA44" i="32"/>
  <c r="AA45" i="32"/>
  <c r="AA94" i="32"/>
  <c r="AA69" i="32"/>
  <c r="AA143" i="32"/>
  <c r="S130" i="31"/>
  <c r="N18" i="44"/>
  <c r="S90" i="31"/>
  <c r="AA125" i="32"/>
  <c r="N9" i="44"/>
  <c r="N16" i="44" s="1"/>
  <c r="N19" i="44" s="1"/>
  <c r="N20" i="44" s="1"/>
  <c r="AA85" i="32"/>
  <c r="S82" i="31"/>
  <c r="S139" i="31"/>
  <c r="S65" i="31"/>
  <c r="S121" i="31"/>
  <c r="S92" i="31" l="1"/>
  <c r="AA134" i="32"/>
  <c r="AA96" i="32"/>
  <c r="AA86" i="32"/>
  <c r="AA72" i="32"/>
  <c r="AA136" i="32"/>
  <c r="S68" i="31"/>
  <c r="S132" i="31"/>
  <c r="N22" i="44"/>
  <c r="N23" i="44" s="1"/>
  <c r="N25" i="44" s="1"/>
  <c r="N26" i="44" s="1"/>
  <c r="R136" i="31"/>
  <c r="Q136" i="31"/>
  <c r="P136" i="31"/>
  <c r="O136" i="31"/>
  <c r="N136" i="31"/>
  <c r="M136" i="31"/>
  <c r="L136" i="31"/>
  <c r="K136" i="31"/>
  <c r="J136" i="31"/>
  <c r="I136" i="31"/>
  <c r="S70" i="31" l="1"/>
  <c r="S100" i="31"/>
  <c r="AA74" i="32"/>
  <c r="AA104" i="32"/>
  <c r="AA73" i="32"/>
  <c r="S69" i="31"/>
  <c r="N24" i="44"/>
  <c r="Z140" i="32"/>
  <c r="Y140" i="32"/>
  <c r="X140" i="32"/>
  <c r="W140" i="32"/>
  <c r="V140" i="32"/>
  <c r="U140" i="32"/>
  <c r="T140" i="32"/>
  <c r="S140" i="32"/>
  <c r="R140" i="32"/>
  <c r="Q140" i="32"/>
  <c r="P140" i="32"/>
  <c r="O140" i="32"/>
  <c r="N140" i="32"/>
  <c r="M140" i="32"/>
  <c r="L140" i="32"/>
  <c r="R97" i="31" l="1"/>
  <c r="Q97" i="31"/>
  <c r="P97" i="31"/>
  <c r="O97" i="31"/>
  <c r="N97" i="31"/>
  <c r="M97" i="31"/>
  <c r="L97" i="31"/>
  <c r="K97" i="31"/>
  <c r="J97" i="31"/>
  <c r="I97" i="31"/>
  <c r="R94" i="31"/>
  <c r="Q94" i="31"/>
  <c r="P94" i="31"/>
  <c r="O94" i="31"/>
  <c r="N94" i="31"/>
  <c r="M94" i="31"/>
  <c r="L94" i="31"/>
  <c r="K94" i="31"/>
  <c r="J94" i="31"/>
  <c r="I94" i="31"/>
  <c r="R101" i="31"/>
  <c r="Q101" i="31"/>
  <c r="P101" i="31"/>
  <c r="O101" i="31"/>
  <c r="N101" i="31"/>
  <c r="M101" i="31"/>
  <c r="L101" i="31"/>
  <c r="K101" i="31"/>
  <c r="J101" i="31"/>
  <c r="I101" i="31"/>
  <c r="N96" i="31"/>
  <c r="M96" i="31"/>
  <c r="L96" i="31"/>
  <c r="K96" i="31"/>
  <c r="J96" i="31"/>
  <c r="I96" i="31"/>
  <c r="R91" i="31"/>
  <c r="Q91" i="31"/>
  <c r="P91" i="31"/>
  <c r="O91" i="31"/>
  <c r="N91" i="31"/>
  <c r="M91" i="31"/>
  <c r="L91" i="31"/>
  <c r="K91" i="31"/>
  <c r="J91" i="31"/>
  <c r="I91" i="31"/>
  <c r="Z98" i="32" l="1"/>
  <c r="Y98" i="32"/>
  <c r="X98" i="32"/>
  <c r="W98" i="32"/>
  <c r="V98" i="32"/>
  <c r="U98" i="32"/>
  <c r="T98" i="32"/>
  <c r="S98" i="32"/>
  <c r="R98" i="32"/>
  <c r="Q98" i="32"/>
  <c r="P98" i="32"/>
  <c r="O98" i="32"/>
  <c r="N98" i="32"/>
  <c r="M98" i="32"/>
  <c r="L98" i="32"/>
  <c r="Z105" i="32"/>
  <c r="Y105" i="32"/>
  <c r="X105" i="32"/>
  <c r="W105" i="32"/>
  <c r="V105" i="32"/>
  <c r="U105" i="32"/>
  <c r="T105" i="32"/>
  <c r="S105" i="32"/>
  <c r="R105" i="32"/>
  <c r="Q105" i="32"/>
  <c r="P105" i="32"/>
  <c r="O105" i="32"/>
  <c r="N105" i="32"/>
  <c r="M105" i="32"/>
  <c r="L105" i="32"/>
  <c r="Z101" i="32"/>
  <c r="Y101" i="32"/>
  <c r="X101" i="32"/>
  <c r="W101" i="32"/>
  <c r="V101" i="32"/>
  <c r="U101" i="32"/>
  <c r="T101" i="32"/>
  <c r="S101" i="32"/>
  <c r="R101" i="32"/>
  <c r="Q101" i="32"/>
  <c r="P101" i="32"/>
  <c r="O101" i="32"/>
  <c r="N101" i="32"/>
  <c r="M101" i="32"/>
  <c r="L101" i="32"/>
  <c r="Z95" i="32"/>
  <c r="Y95" i="32"/>
  <c r="X95" i="32"/>
  <c r="W95" i="32"/>
  <c r="V95" i="32"/>
  <c r="U95" i="32"/>
  <c r="T95" i="32"/>
  <c r="S95" i="32"/>
  <c r="R95" i="32"/>
  <c r="Q95" i="32"/>
  <c r="P95" i="32"/>
  <c r="O95" i="32"/>
  <c r="N95" i="32"/>
  <c r="M95" i="32"/>
  <c r="L95" i="32"/>
  <c r="Z13" i="32"/>
  <c r="Z14" i="32"/>
  <c r="Z16" i="32"/>
  <c r="Z17" i="32"/>
  <c r="Z21" i="32"/>
  <c r="Z23" i="32"/>
  <c r="Z33" i="32"/>
  <c r="Z35" i="32"/>
  <c r="Z37" i="32"/>
  <c r="Z41" i="32"/>
  <c r="Z53" i="32"/>
  <c r="Z60" i="32"/>
  <c r="Z64" i="32"/>
  <c r="Z66" i="32"/>
  <c r="Z70" i="32"/>
  <c r="Z84" i="32"/>
  <c r="Z88" i="32"/>
  <c r="Z89" i="32"/>
  <c r="Z90" i="32"/>
  <c r="Z103" i="32"/>
  <c r="Z108" i="32"/>
  <c r="Z109" i="32"/>
  <c r="Z110" i="32"/>
  <c r="Z113" i="32"/>
  <c r="Z114" i="32"/>
  <c r="Z115" i="32"/>
  <c r="Z123" i="32"/>
  <c r="Z124" i="32"/>
  <c r="Z127" i="32"/>
  <c r="Z145" i="32"/>
  <c r="Z146" i="32"/>
  <c r="Z147" i="32"/>
  <c r="Z148" i="32"/>
  <c r="Z97" i="32"/>
  <c r="Z138" i="32" l="1"/>
  <c r="Z142" i="32"/>
  <c r="Z130" i="32"/>
  <c r="Z28" i="32"/>
  <c r="Z87" i="32"/>
  <c r="Z42" i="32"/>
  <c r="Z117" i="32"/>
  <c r="Z141" i="32"/>
  <c r="Z120" i="32"/>
  <c r="Z131" i="32"/>
  <c r="Z121" i="32"/>
  <c r="Z67" i="32"/>
  <c r="Z149" i="32"/>
  <c r="Z111" i="32"/>
  <c r="Z116" i="32"/>
  <c r="Z46" i="32"/>
  <c r="Z71" i="32"/>
  <c r="Z68" i="32"/>
  <c r="Z85" i="32" l="1"/>
  <c r="Z118" i="32"/>
  <c r="Z125" i="32"/>
  <c r="Z128" i="32"/>
  <c r="Z44" i="32"/>
  <c r="Z69" i="32"/>
  <c r="Z143" i="32"/>
  <c r="Z86" i="32" l="1"/>
  <c r="Z45" i="32"/>
  <c r="Z134" i="32"/>
  <c r="J89" i="31"/>
  <c r="K89" i="31"/>
  <c r="L89" i="31"/>
  <c r="M89" i="31"/>
  <c r="N89" i="31"/>
  <c r="P89" i="31"/>
  <c r="Q89" i="31"/>
  <c r="R89" i="31"/>
  <c r="I89" i="31"/>
  <c r="Y93" i="32"/>
  <c r="X93" i="32"/>
  <c r="W93" i="32"/>
  <c r="V93" i="32"/>
  <c r="U93" i="32"/>
  <c r="S93" i="32"/>
  <c r="R93" i="32"/>
  <c r="Q93" i="32"/>
  <c r="P93" i="32"/>
  <c r="O93" i="32"/>
  <c r="N93" i="32"/>
  <c r="M93" i="32"/>
  <c r="L93" i="32"/>
  <c r="Z72" i="32" l="1"/>
  <c r="Z136" i="32"/>
  <c r="T93" i="32"/>
  <c r="O89" i="31"/>
  <c r="Z74" i="32" l="1"/>
  <c r="Z73" i="32"/>
  <c r="Z93" i="32"/>
  <c r="Z94" i="32" l="1"/>
  <c r="Z96" i="32" l="1"/>
  <c r="M127" i="32"/>
  <c r="N127" i="32"/>
  <c r="O127" i="32"/>
  <c r="P127" i="32"/>
  <c r="Q127" i="32"/>
  <c r="R127" i="32"/>
  <c r="S127" i="32"/>
  <c r="T127" i="32"/>
  <c r="U127" i="32"/>
  <c r="V127" i="32"/>
  <c r="W127" i="32"/>
  <c r="X127" i="32"/>
  <c r="Y127" i="32"/>
  <c r="L127" i="32"/>
  <c r="J68" i="31"/>
  <c r="K68" i="31"/>
  <c r="L68" i="31"/>
  <c r="M68" i="31"/>
  <c r="N68" i="31"/>
  <c r="I68" i="31"/>
  <c r="J123" i="31"/>
  <c r="K123" i="31"/>
  <c r="L123" i="31"/>
  <c r="M123" i="31"/>
  <c r="N123" i="31"/>
  <c r="O123" i="31"/>
  <c r="P123" i="31"/>
  <c r="Q123" i="31"/>
  <c r="R123" i="31"/>
  <c r="I123" i="31"/>
  <c r="R134" i="31" l="1"/>
  <c r="T138" i="32"/>
  <c r="W138" i="32"/>
  <c r="V138" i="32"/>
  <c r="U138" i="32"/>
  <c r="Y138" i="32"/>
  <c r="X138" i="32"/>
  <c r="Z104" i="32"/>
  <c r="J111" i="31"/>
  <c r="I111" i="31"/>
  <c r="Y103" i="32"/>
  <c r="Y66" i="32"/>
  <c r="Y124" i="32"/>
  <c r="X124" i="32"/>
  <c r="W124" i="32"/>
  <c r="V124" i="32"/>
  <c r="U124" i="32"/>
  <c r="T124" i="32"/>
  <c r="S124" i="32"/>
  <c r="R124" i="32"/>
  <c r="Q124" i="32"/>
  <c r="P124" i="32"/>
  <c r="O124" i="32"/>
  <c r="N124" i="32"/>
  <c r="M124" i="32"/>
  <c r="L124" i="32"/>
  <c r="Y123" i="32"/>
  <c r="X123" i="32"/>
  <c r="W123" i="32"/>
  <c r="V123" i="32"/>
  <c r="U123" i="32"/>
  <c r="T123" i="32"/>
  <c r="S123" i="32"/>
  <c r="R123" i="32"/>
  <c r="Q123" i="32"/>
  <c r="P123" i="32"/>
  <c r="O123" i="32"/>
  <c r="N123" i="32"/>
  <c r="M123" i="32"/>
  <c r="L123" i="32"/>
  <c r="X103" i="32"/>
  <c r="W103" i="32"/>
  <c r="V103" i="32"/>
  <c r="U103" i="32"/>
  <c r="T103" i="32"/>
  <c r="S103" i="32"/>
  <c r="R103" i="32"/>
  <c r="Q103" i="32"/>
  <c r="P103" i="32"/>
  <c r="O103" i="32"/>
  <c r="N103" i="32"/>
  <c r="M103" i="32"/>
  <c r="L103" i="32"/>
  <c r="S131" i="32" l="1"/>
  <c r="V130" i="32"/>
  <c r="U131" i="32"/>
  <c r="X130" i="32"/>
  <c r="L131" i="32"/>
  <c r="Q130" i="32"/>
  <c r="O131" i="32"/>
  <c r="U130" i="32"/>
  <c r="W130" i="32"/>
  <c r="L130" i="32"/>
  <c r="M130" i="32"/>
  <c r="Y130" i="32"/>
  <c r="N130" i="32"/>
  <c r="O130" i="32"/>
  <c r="M131" i="32"/>
  <c r="P130" i="32"/>
  <c r="N131" i="32"/>
  <c r="R130" i="32"/>
  <c r="P131" i="32"/>
  <c r="S130" i="32"/>
  <c r="Q131" i="32"/>
  <c r="T130" i="32"/>
  <c r="R131" i="32"/>
  <c r="L128" i="32"/>
  <c r="U117" i="32"/>
  <c r="M117" i="32"/>
  <c r="W117" i="32"/>
  <c r="X117" i="32"/>
  <c r="V117" i="32"/>
  <c r="N117" i="32"/>
  <c r="O117" i="32"/>
  <c r="P117" i="32"/>
  <c r="Q117" i="32"/>
  <c r="R117" i="32"/>
  <c r="Y117" i="32"/>
  <c r="S117" i="32"/>
  <c r="T117" i="32"/>
  <c r="V142" i="32"/>
  <c r="V131" i="32"/>
  <c r="W142" i="32"/>
  <c r="W131" i="32"/>
  <c r="N141" i="32"/>
  <c r="X142" i="32"/>
  <c r="X131" i="32"/>
  <c r="Y142" i="32"/>
  <c r="Y131" i="32"/>
  <c r="P141" i="32"/>
  <c r="O142" i="32"/>
  <c r="S142" i="32"/>
  <c r="T142" i="32"/>
  <c r="T131" i="32"/>
  <c r="R141" i="32"/>
  <c r="P142" i="32"/>
  <c r="Q142" i="32"/>
  <c r="R142" i="32"/>
  <c r="L117" i="32"/>
  <c r="M142" i="32"/>
  <c r="L142" i="32"/>
  <c r="N142" i="32"/>
  <c r="U142" i="32"/>
  <c r="Y141" i="32"/>
  <c r="W141" i="32"/>
  <c r="L141" i="32"/>
  <c r="M141" i="32"/>
  <c r="O141" i="32"/>
  <c r="Q141" i="32"/>
  <c r="S141" i="32"/>
  <c r="T141" i="32"/>
  <c r="U141" i="32"/>
  <c r="V141" i="32"/>
  <c r="X141" i="32"/>
  <c r="T121" i="32"/>
  <c r="Q121" i="32"/>
  <c r="R121" i="32"/>
  <c r="S121" i="32"/>
  <c r="X121" i="32"/>
  <c r="L121" i="32"/>
  <c r="M121" i="32"/>
  <c r="N121" i="32"/>
  <c r="O121" i="32"/>
  <c r="P121" i="32"/>
  <c r="U121" i="32"/>
  <c r="V121" i="32"/>
  <c r="W121" i="32"/>
  <c r="Y121" i="32"/>
  <c r="O128" i="32" l="1"/>
  <c r="N128" i="32"/>
  <c r="M128" i="32"/>
  <c r="Q128" i="32"/>
  <c r="L134" i="32"/>
  <c r="P128" i="32"/>
  <c r="S128" i="32"/>
  <c r="R128" i="32"/>
  <c r="Y128" i="32"/>
  <c r="V128" i="32"/>
  <c r="W128" i="32"/>
  <c r="U128" i="32"/>
  <c r="T128" i="32"/>
  <c r="X128" i="32"/>
  <c r="R99" i="31"/>
  <c r="Q99" i="31"/>
  <c r="P99" i="31"/>
  <c r="O99" i="31"/>
  <c r="N99" i="31"/>
  <c r="M99" i="31"/>
  <c r="L99" i="31"/>
  <c r="K99" i="31"/>
  <c r="J99" i="31"/>
  <c r="I99" i="31"/>
  <c r="R120" i="31"/>
  <c r="Q120" i="31"/>
  <c r="P120" i="31"/>
  <c r="O120" i="31"/>
  <c r="N120" i="31"/>
  <c r="M120" i="31"/>
  <c r="L120" i="31"/>
  <c r="K120" i="31"/>
  <c r="J120" i="31"/>
  <c r="I120" i="31"/>
  <c r="R119" i="31"/>
  <c r="Q119" i="31"/>
  <c r="P119" i="31"/>
  <c r="O119" i="31"/>
  <c r="N119" i="31"/>
  <c r="M119" i="31"/>
  <c r="L119" i="31"/>
  <c r="K119" i="31"/>
  <c r="J119" i="31"/>
  <c r="I119" i="31"/>
  <c r="O127" i="31" l="1"/>
  <c r="N127" i="31"/>
  <c r="Q127" i="31"/>
  <c r="L126" i="31"/>
  <c r="M126" i="31"/>
  <c r="N126" i="31"/>
  <c r="P127" i="31"/>
  <c r="P126" i="31"/>
  <c r="R127" i="31"/>
  <c r="R126" i="31"/>
  <c r="K127" i="31"/>
  <c r="J127" i="31"/>
  <c r="J126" i="31"/>
  <c r="L127" i="31"/>
  <c r="O126" i="31"/>
  <c r="Q126" i="31"/>
  <c r="I127" i="31"/>
  <c r="I126" i="31"/>
  <c r="K126" i="31"/>
  <c r="M127" i="31"/>
  <c r="P134" i="32"/>
  <c r="U134" i="32"/>
  <c r="W134" i="32"/>
  <c r="W72" i="32" s="1"/>
  <c r="Q134" i="32"/>
  <c r="L72" i="32"/>
  <c r="M134" i="32"/>
  <c r="R134" i="32"/>
  <c r="N134" i="32"/>
  <c r="S134" i="32"/>
  <c r="O134" i="32"/>
  <c r="N124" i="31"/>
  <c r="O124" i="31"/>
  <c r="Q124" i="31"/>
  <c r="R124" i="31"/>
  <c r="I124" i="31"/>
  <c r="J124" i="31"/>
  <c r="K124" i="31"/>
  <c r="L124" i="31"/>
  <c r="P124" i="31"/>
  <c r="M124" i="31"/>
  <c r="Q130" i="31"/>
  <c r="P72" i="32"/>
  <c r="T134" i="32"/>
  <c r="N72" i="32"/>
  <c r="V134" i="32"/>
  <c r="Y134" i="32"/>
  <c r="X134" i="32"/>
  <c r="U72" i="32"/>
  <c r="L137" i="31"/>
  <c r="O138" i="31"/>
  <c r="J113" i="31"/>
  <c r="R113" i="31"/>
  <c r="I113" i="31"/>
  <c r="K113" i="31"/>
  <c r="L117" i="31"/>
  <c r="M117" i="31"/>
  <c r="N117" i="31"/>
  <c r="O113" i="31"/>
  <c r="P113" i="31"/>
  <c r="Q113" i="31"/>
  <c r="N138" i="31"/>
  <c r="Q138" i="31"/>
  <c r="P138" i="31"/>
  <c r="R138" i="31"/>
  <c r="J138" i="31"/>
  <c r="K138" i="31"/>
  <c r="L138" i="31"/>
  <c r="I138" i="31"/>
  <c r="M138" i="31"/>
  <c r="I137" i="31"/>
  <c r="K137" i="31"/>
  <c r="J137" i="31"/>
  <c r="M137" i="31"/>
  <c r="O137" i="31"/>
  <c r="P137" i="31"/>
  <c r="N137" i="31"/>
  <c r="Q137" i="31"/>
  <c r="R137" i="31"/>
  <c r="I117" i="31"/>
  <c r="J117" i="31"/>
  <c r="O117" i="31"/>
  <c r="Q117" i="31"/>
  <c r="R117" i="31"/>
  <c r="P117" i="31"/>
  <c r="M113" i="31"/>
  <c r="K117" i="31"/>
  <c r="L113" i="31"/>
  <c r="N113" i="31"/>
  <c r="Y70" i="32"/>
  <c r="M70" i="32"/>
  <c r="N70" i="32"/>
  <c r="O70" i="32"/>
  <c r="P70" i="32"/>
  <c r="Q70" i="32"/>
  <c r="R70" i="32"/>
  <c r="S70" i="32"/>
  <c r="T70" i="32"/>
  <c r="U70" i="32"/>
  <c r="V70" i="32"/>
  <c r="W70" i="32"/>
  <c r="X70" i="32"/>
  <c r="L70" i="32"/>
  <c r="O130" i="31" l="1"/>
  <c r="P130" i="31"/>
  <c r="R130" i="31"/>
  <c r="O72" i="32"/>
  <c r="R72" i="32"/>
  <c r="M72" i="32"/>
  <c r="U136" i="32"/>
  <c r="W136" i="32"/>
  <c r="Q72" i="32"/>
  <c r="S72" i="32"/>
  <c r="X72" i="32"/>
  <c r="X136" i="32"/>
  <c r="Y72" i="32"/>
  <c r="Y136" i="32"/>
  <c r="V72" i="32"/>
  <c r="V136" i="32"/>
  <c r="T72" i="32"/>
  <c r="T136" i="32"/>
  <c r="Y11" i="32"/>
  <c r="Y13" i="32"/>
  <c r="Y14" i="32"/>
  <c r="Y16" i="32"/>
  <c r="Y17" i="32"/>
  <c r="Y21" i="32"/>
  <c r="Y23" i="32"/>
  <c r="Y33" i="32"/>
  <c r="Y35" i="32"/>
  <c r="Y37" i="32"/>
  <c r="Y41" i="32"/>
  <c r="Y53" i="32"/>
  <c r="Y60" i="32"/>
  <c r="Y64" i="32"/>
  <c r="Y68" i="32"/>
  <c r="Y84" i="32"/>
  <c r="Y88" i="32"/>
  <c r="Y89" i="32"/>
  <c r="Y90" i="32"/>
  <c r="Y108" i="32"/>
  <c r="Y109" i="32"/>
  <c r="Y110" i="32"/>
  <c r="Y113" i="32"/>
  <c r="Y114" i="32"/>
  <c r="Y115" i="32"/>
  <c r="Y120" i="32"/>
  <c r="Y145" i="32"/>
  <c r="Y146" i="32"/>
  <c r="Y147" i="32"/>
  <c r="Y148" i="32"/>
  <c r="K10" i="44"/>
  <c r="L10" i="44"/>
  <c r="M10" i="44"/>
  <c r="N62" i="31"/>
  <c r="O62" i="31"/>
  <c r="P62" i="31"/>
  <c r="Q62" i="31"/>
  <c r="R62" i="31"/>
  <c r="R132" i="31" l="1"/>
  <c r="Y28" i="32"/>
  <c r="X74" i="32"/>
  <c r="Y125" i="32"/>
  <c r="T74" i="32"/>
  <c r="W74" i="32"/>
  <c r="V74" i="32"/>
  <c r="U74" i="32"/>
  <c r="Y74" i="32"/>
  <c r="Y42" i="32"/>
  <c r="Y111" i="32"/>
  <c r="Y71" i="32"/>
  <c r="Y73" i="32"/>
  <c r="Y87" i="32"/>
  <c r="Y46" i="32"/>
  <c r="Y69" i="32"/>
  <c r="Y67" i="32"/>
  <c r="Y116" i="32"/>
  <c r="Y143" i="32"/>
  <c r="Y149" i="32"/>
  <c r="R70" i="31" l="1"/>
  <c r="Y44" i="32"/>
  <c r="Y85" i="32"/>
  <c r="Y118" i="32"/>
  <c r="Y94" i="32"/>
  <c r="Y45" i="32" l="1"/>
  <c r="Y86" i="32"/>
  <c r="Y96" i="32"/>
  <c r="Y104" i="32" l="1"/>
  <c r="M66" i="32"/>
  <c r="N66" i="32"/>
  <c r="O66" i="32"/>
  <c r="P66" i="32"/>
  <c r="Q66" i="32"/>
  <c r="R66" i="32"/>
  <c r="S66" i="32"/>
  <c r="T66" i="32"/>
  <c r="U66" i="32"/>
  <c r="V66" i="32"/>
  <c r="W66" i="32"/>
  <c r="L66" i="32"/>
  <c r="R114" i="31" l="1"/>
  <c r="Q114" i="31"/>
  <c r="P114" i="31"/>
  <c r="O114" i="31"/>
  <c r="N114" i="31"/>
  <c r="M114" i="31"/>
  <c r="L114" i="31"/>
  <c r="K114" i="31"/>
  <c r="I114" i="31"/>
  <c r="X66" i="32" l="1"/>
  <c r="R66" i="31" l="1"/>
  <c r="P66" i="31"/>
  <c r="Q66" i="31"/>
  <c r="O66" i="31"/>
  <c r="N66" i="31"/>
  <c r="K66" i="31"/>
  <c r="J66" i="31"/>
  <c r="L66" i="31"/>
  <c r="I66" i="31"/>
  <c r="M66" i="31"/>
  <c r="H8" i="41" l="1"/>
  <c r="D8" i="41"/>
  <c r="G8" i="41"/>
  <c r="E8" i="41"/>
  <c r="F8" i="41"/>
  <c r="I8" i="41"/>
  <c r="J8" i="41"/>
  <c r="L8" i="41"/>
  <c r="K8" i="41"/>
  <c r="M8" i="41"/>
  <c r="K8" i="44"/>
  <c r="R64" i="31"/>
  <c r="Q64" i="31"/>
  <c r="L8" i="44"/>
  <c r="P64" i="31"/>
  <c r="M8" i="44"/>
  <c r="O64" i="31"/>
  <c r="J114" i="31"/>
  <c r="L9" i="44" l="1"/>
  <c r="M9" i="44"/>
  <c r="K9" i="44"/>
  <c r="K35" i="32"/>
  <c r="J35" i="32"/>
  <c r="I35" i="32"/>
  <c r="H35" i="32"/>
  <c r="X68" i="32" l="1"/>
  <c r="W68" i="32"/>
  <c r="V68" i="32"/>
  <c r="U68" i="32"/>
  <c r="T68" i="32"/>
  <c r="S68" i="32"/>
  <c r="R68" i="32"/>
  <c r="Q68" i="32"/>
  <c r="P68" i="32"/>
  <c r="O68" i="32"/>
  <c r="N68" i="32"/>
  <c r="J9" i="44"/>
  <c r="J8" i="44" l="1"/>
  <c r="O96" i="31" l="1"/>
  <c r="X11" i="32" l="1"/>
  <c r="X13" i="32"/>
  <c r="X14" i="32"/>
  <c r="X16" i="32"/>
  <c r="X17" i="32"/>
  <c r="X21" i="32"/>
  <c r="X23" i="32"/>
  <c r="X33" i="32"/>
  <c r="X35" i="32"/>
  <c r="X37" i="32"/>
  <c r="X41" i="32"/>
  <c r="X53" i="32"/>
  <c r="X60" i="32"/>
  <c r="X64" i="32"/>
  <c r="X84" i="32"/>
  <c r="X88" i="32"/>
  <c r="X89" i="32"/>
  <c r="X90" i="32"/>
  <c r="X108" i="32"/>
  <c r="X109" i="32"/>
  <c r="X110" i="32"/>
  <c r="X113" i="32"/>
  <c r="X114" i="32"/>
  <c r="X115" i="32"/>
  <c r="X120" i="32"/>
  <c r="X145" i="32"/>
  <c r="X146" i="32"/>
  <c r="X147" i="32"/>
  <c r="X148" i="32"/>
  <c r="AB24" i="32" l="1"/>
  <c r="AB65" i="32"/>
  <c r="X125" i="32"/>
  <c r="X42" i="32"/>
  <c r="X28" i="32"/>
  <c r="AB22" i="32"/>
  <c r="X44" i="32"/>
  <c r="X71" i="32"/>
  <c r="X73" i="32"/>
  <c r="X87" i="32"/>
  <c r="X46" i="32"/>
  <c r="X111" i="32"/>
  <c r="X67" i="32"/>
  <c r="X116" i="32"/>
  <c r="X149" i="32"/>
  <c r="X118" i="32" l="1"/>
  <c r="X85" i="32"/>
  <c r="AB29" i="32"/>
  <c r="X100" i="32"/>
  <c r="X94" i="32"/>
  <c r="X86" i="32"/>
  <c r="X45" i="32"/>
  <c r="X69" i="32"/>
  <c r="X143" i="32"/>
  <c r="X96" i="32" l="1"/>
  <c r="T100" i="32" l="1"/>
  <c r="X104" i="32"/>
  <c r="U100" i="32"/>
  <c r="V100" i="32"/>
  <c r="L15" i="44" l="1"/>
  <c r="Q96" i="31"/>
  <c r="M15" i="44"/>
  <c r="R96" i="31"/>
  <c r="W100" i="32"/>
  <c r="M100" i="32"/>
  <c r="O100" i="32"/>
  <c r="L100" i="32"/>
  <c r="Q100" i="32" l="1"/>
  <c r="R100" i="32"/>
  <c r="N100" i="32"/>
  <c r="P100" i="32"/>
  <c r="S100" i="32"/>
  <c r="P96" i="31"/>
  <c r="K15" i="44" l="1"/>
  <c r="J15" i="44" l="1"/>
  <c r="I15" i="44"/>
  <c r="H15" i="44"/>
  <c r="G15" i="44"/>
  <c r="F15" i="44"/>
  <c r="E15" i="44"/>
  <c r="D15" i="44"/>
  <c r="J10" i="44"/>
  <c r="I10" i="44"/>
  <c r="H10" i="44"/>
  <c r="G10" i="44"/>
  <c r="F10" i="44"/>
  <c r="E10" i="44"/>
  <c r="D10" i="44"/>
  <c r="L14" i="41" l="1"/>
  <c r="K14" i="41"/>
  <c r="J14" i="41"/>
  <c r="I14" i="41"/>
  <c r="H14" i="41"/>
  <c r="G14" i="41"/>
  <c r="F14" i="41"/>
  <c r="E14" i="41"/>
  <c r="D14" i="41"/>
  <c r="M14" i="41"/>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41" i="31"/>
  <c r="R142" i="31"/>
  <c r="R143" i="31"/>
  <c r="R144" i="31"/>
  <c r="R109" i="31"/>
  <c r="R110" i="31"/>
  <c r="R111" i="31"/>
  <c r="R104" i="31"/>
  <c r="R105" i="31"/>
  <c r="R106" i="31"/>
  <c r="M14" i="44"/>
  <c r="R80" i="31"/>
  <c r="R84" i="31"/>
  <c r="R85" i="31"/>
  <c r="R86" i="31"/>
  <c r="R11" i="31"/>
  <c r="R60" i="31"/>
  <c r="R56" i="31"/>
  <c r="R49" i="31"/>
  <c r="R37" i="31"/>
  <c r="R33" i="31"/>
  <c r="R31" i="31"/>
  <c r="R29" i="31"/>
  <c r="R20" i="31"/>
  <c r="R22" i="31"/>
  <c r="R16" i="31"/>
  <c r="R13" i="31"/>
  <c r="R14" i="31"/>
  <c r="S61" i="31" l="1"/>
  <c r="M12" i="44"/>
  <c r="R38" i="31"/>
  <c r="S23" i="31"/>
  <c r="M11" i="44"/>
  <c r="M13" i="44"/>
  <c r="R24" i="31"/>
  <c r="S21" i="31"/>
  <c r="R83" i="31"/>
  <c r="R42" i="31"/>
  <c r="R145" i="31"/>
  <c r="R116" i="31"/>
  <c r="R112" i="31"/>
  <c r="R107" i="31"/>
  <c r="R67" i="31"/>
  <c r="R63" i="31"/>
  <c r="W11" i="32"/>
  <c r="W145" i="32"/>
  <c r="W146" i="32"/>
  <c r="W147" i="32"/>
  <c r="W148" i="32"/>
  <c r="W113" i="32"/>
  <c r="W114" i="32"/>
  <c r="W115" i="32"/>
  <c r="W120" i="32"/>
  <c r="W108" i="32"/>
  <c r="W109" i="32"/>
  <c r="W110" i="32"/>
  <c r="W84" i="32"/>
  <c r="W88" i="32"/>
  <c r="W89" i="32"/>
  <c r="W90" i="32"/>
  <c r="W64" i="32"/>
  <c r="W60" i="32"/>
  <c r="W53" i="32"/>
  <c r="W41" i="32"/>
  <c r="W37" i="32"/>
  <c r="W35" i="32"/>
  <c r="W33" i="32"/>
  <c r="W21" i="32"/>
  <c r="W23" i="32"/>
  <c r="W16" i="32"/>
  <c r="W17" i="32"/>
  <c r="W13" i="32"/>
  <c r="W14" i="32"/>
  <c r="L16" i="32"/>
  <c r="M16" i="32"/>
  <c r="M16" i="44" l="1"/>
  <c r="R81" i="31"/>
  <c r="R121" i="31"/>
  <c r="S25" i="31"/>
  <c r="W125" i="32"/>
  <c r="AA24" i="32"/>
  <c r="W28" i="32"/>
  <c r="W42" i="32"/>
  <c r="AA29" i="32"/>
  <c r="W73" i="32"/>
  <c r="AA65" i="32"/>
  <c r="AA27" i="32"/>
  <c r="AA22" i="32"/>
  <c r="R90" i="31"/>
  <c r="W46" i="32"/>
  <c r="R40" i="31"/>
  <c r="W111" i="32"/>
  <c r="W87" i="32"/>
  <c r="R139" i="31"/>
  <c r="R65" i="31"/>
  <c r="W149" i="32"/>
  <c r="W116" i="32"/>
  <c r="W67" i="32"/>
  <c r="W71" i="32"/>
  <c r="L14" i="44"/>
  <c r="K14" i="44"/>
  <c r="J14" i="44"/>
  <c r="I14" i="44"/>
  <c r="H14" i="44"/>
  <c r="G14" i="44"/>
  <c r="F14" i="44"/>
  <c r="E14" i="44"/>
  <c r="D14" i="44"/>
  <c r="R41" i="31" l="1"/>
  <c r="R82" i="31"/>
  <c r="M18" i="44"/>
  <c r="M19" i="44" s="1"/>
  <c r="M20" i="44" s="1"/>
  <c r="W118" i="32"/>
  <c r="W44" i="32"/>
  <c r="W45" i="32"/>
  <c r="W85" i="32"/>
  <c r="M22" i="44"/>
  <c r="R92" i="31"/>
  <c r="W143" i="32"/>
  <c r="W94" i="32"/>
  <c r="W69" i="32"/>
  <c r="M23" i="44" l="1"/>
  <c r="R100" i="31"/>
  <c r="W86" i="32"/>
  <c r="M24" i="44"/>
  <c r="M25" i="44"/>
  <c r="M26" i="44" s="1"/>
  <c r="W96" i="32"/>
  <c r="W104" i="32" l="1"/>
  <c r="J23" i="32"/>
  <c r="I23" i="32"/>
  <c r="H23" i="32"/>
  <c r="J21" i="32"/>
  <c r="I21" i="32"/>
  <c r="H21" i="32"/>
  <c r="D24" i="41" l="1"/>
  <c r="E24" i="41"/>
  <c r="F24" i="41"/>
  <c r="G24" i="41"/>
  <c r="H24" i="41"/>
  <c r="I24" i="41"/>
  <c r="D8" i="44"/>
  <c r="E8" i="44"/>
  <c r="F8" i="44"/>
  <c r="H8" i="44"/>
  <c r="G8" i="44"/>
  <c r="I8" i="44"/>
  <c r="T120" i="32"/>
  <c r="U120" i="32"/>
  <c r="V120" i="32"/>
  <c r="L120" i="32"/>
  <c r="M120" i="32"/>
  <c r="N120" i="32"/>
  <c r="O120" i="32"/>
  <c r="P120" i="32"/>
  <c r="Q120" i="32"/>
  <c r="R120" i="32"/>
  <c r="S120" i="32"/>
  <c r="T125" i="32" l="1"/>
  <c r="S125" i="32"/>
  <c r="R125" i="32"/>
  <c r="Q125" i="32"/>
  <c r="P125" i="32"/>
  <c r="O125" i="32"/>
  <c r="N125" i="32"/>
  <c r="M125" i="32"/>
  <c r="L125" i="32"/>
  <c r="V125" i="32"/>
  <c r="U125" i="32"/>
  <c r="K23" i="32"/>
  <c r="K21" i="32"/>
  <c r="M89" i="32"/>
  <c r="N89" i="32"/>
  <c r="O89" i="32"/>
  <c r="P89" i="32"/>
  <c r="Q89" i="32"/>
  <c r="R89" i="32"/>
  <c r="S89" i="32"/>
  <c r="T115" i="32"/>
  <c r="U115" i="32"/>
  <c r="V60" i="32"/>
  <c r="L89" i="32"/>
  <c r="M110" i="32"/>
  <c r="N110" i="32"/>
  <c r="O110" i="32"/>
  <c r="P110" i="32"/>
  <c r="Q110" i="32"/>
  <c r="R110" i="32"/>
  <c r="S110" i="32"/>
  <c r="T110" i="32"/>
  <c r="U110" i="32"/>
  <c r="V110" i="32"/>
  <c r="L110" i="32"/>
  <c r="M146" i="32"/>
  <c r="S146" i="32"/>
  <c r="T146" i="32"/>
  <c r="U146" i="32"/>
  <c r="V146" i="32"/>
  <c r="L146" i="32"/>
  <c r="P114" i="32"/>
  <c r="Q114" i="32"/>
  <c r="R114" i="32"/>
  <c r="S114" i="32"/>
  <c r="T114" i="32"/>
  <c r="U114" i="32"/>
  <c r="V114" i="32"/>
  <c r="P109" i="32"/>
  <c r="Q109" i="32"/>
  <c r="R109" i="32"/>
  <c r="S109" i="32"/>
  <c r="N113" i="32"/>
  <c r="P113" i="32"/>
  <c r="Q113" i="32"/>
  <c r="R113" i="32"/>
  <c r="T84" i="32"/>
  <c r="V113" i="32"/>
  <c r="M33" i="32"/>
  <c r="N33" i="32"/>
  <c r="O108" i="32"/>
  <c r="R108" i="32"/>
  <c r="S108" i="32"/>
  <c r="U37" i="32"/>
  <c r="V37" i="32"/>
  <c r="L33" i="32"/>
  <c r="U88" i="32"/>
  <c r="V88" i="32"/>
  <c r="U90" i="32"/>
  <c r="V90" i="32"/>
  <c r="U145" i="32"/>
  <c r="V145" i="32"/>
  <c r="U147" i="32"/>
  <c r="V147" i="32"/>
  <c r="U148" i="32"/>
  <c r="V148" i="32"/>
  <c r="T90" i="32"/>
  <c r="S90" i="32"/>
  <c r="R90" i="32"/>
  <c r="Q90" i="32"/>
  <c r="P90" i="32"/>
  <c r="O90" i="32"/>
  <c r="N90" i="32"/>
  <c r="M90" i="32"/>
  <c r="L90" i="32"/>
  <c r="J86" i="31"/>
  <c r="K86" i="31"/>
  <c r="L86" i="31"/>
  <c r="M86" i="31"/>
  <c r="N86" i="31"/>
  <c r="O86" i="31"/>
  <c r="P86" i="31"/>
  <c r="Q86" i="31"/>
  <c r="I86" i="31"/>
  <c r="J85" i="31"/>
  <c r="I85" i="31"/>
  <c r="T148" i="32"/>
  <c r="S148" i="32"/>
  <c r="R148" i="32"/>
  <c r="Q148" i="32"/>
  <c r="P148" i="32"/>
  <c r="O148" i="32"/>
  <c r="N148" i="32"/>
  <c r="M148" i="32"/>
  <c r="L148" i="32"/>
  <c r="T147" i="32"/>
  <c r="S147" i="32"/>
  <c r="R147" i="32"/>
  <c r="Q147" i="32"/>
  <c r="P147" i="32"/>
  <c r="O147" i="32"/>
  <c r="N147" i="32"/>
  <c r="M147" i="32"/>
  <c r="L147" i="32"/>
  <c r="T145" i="32"/>
  <c r="S145" i="32"/>
  <c r="R145" i="32"/>
  <c r="Q145" i="32"/>
  <c r="P145" i="32"/>
  <c r="O145" i="32"/>
  <c r="N145" i="32"/>
  <c r="M145" i="32"/>
  <c r="L145" i="32"/>
  <c r="K115" i="32"/>
  <c r="K114" i="32"/>
  <c r="K113" i="32"/>
  <c r="T88" i="32"/>
  <c r="S88" i="32"/>
  <c r="R88" i="32"/>
  <c r="Q88" i="32"/>
  <c r="P88" i="32"/>
  <c r="O88" i="32"/>
  <c r="N88" i="32"/>
  <c r="M88" i="32"/>
  <c r="L88" i="32"/>
  <c r="K66" i="32"/>
  <c r="K64" i="32"/>
  <c r="Q144" i="31"/>
  <c r="P144" i="31"/>
  <c r="O144" i="31"/>
  <c r="N144" i="31"/>
  <c r="M144" i="31"/>
  <c r="L144" i="31"/>
  <c r="K144" i="31"/>
  <c r="J144" i="31"/>
  <c r="I144" i="31"/>
  <c r="Q143" i="31"/>
  <c r="P143" i="31"/>
  <c r="O143" i="31"/>
  <c r="N143" i="31"/>
  <c r="M143" i="31"/>
  <c r="L143" i="31"/>
  <c r="K143" i="31"/>
  <c r="J143" i="31"/>
  <c r="Q141" i="31"/>
  <c r="P141" i="31"/>
  <c r="O141" i="31"/>
  <c r="N141" i="31"/>
  <c r="M141" i="31"/>
  <c r="L141" i="31"/>
  <c r="K141" i="31"/>
  <c r="J141" i="31"/>
  <c r="I141" i="31"/>
  <c r="I143" i="31"/>
  <c r="H111" i="31"/>
  <c r="H110" i="31"/>
  <c r="H109" i="31"/>
  <c r="J106" i="31"/>
  <c r="I106" i="31"/>
  <c r="H62" i="31"/>
  <c r="H60" i="31"/>
  <c r="J56" i="31"/>
  <c r="I56" i="31"/>
  <c r="H22" i="31"/>
  <c r="H20" i="31"/>
  <c r="H24" i="31" s="1"/>
  <c r="Q84" i="31"/>
  <c r="P84" i="31"/>
  <c r="O84" i="31"/>
  <c r="N84" i="31"/>
  <c r="M84" i="31"/>
  <c r="L84" i="31"/>
  <c r="K84" i="31"/>
  <c r="J84" i="31"/>
  <c r="I84" i="31"/>
  <c r="Q80" i="31"/>
  <c r="P80" i="31"/>
  <c r="O80" i="31"/>
  <c r="N80" i="31"/>
  <c r="M80" i="31"/>
  <c r="L80" i="31"/>
  <c r="K80" i="31"/>
  <c r="J80" i="31"/>
  <c r="I80" i="31"/>
  <c r="I29" i="31"/>
  <c r="Q104" i="31"/>
  <c r="P104" i="31"/>
  <c r="O104" i="31"/>
  <c r="N104" i="31"/>
  <c r="M104" i="31"/>
  <c r="L104" i="31"/>
  <c r="K104" i="31"/>
  <c r="J104" i="31"/>
  <c r="J11" i="44" l="1"/>
  <c r="E12" i="44"/>
  <c r="K11" i="44"/>
  <c r="F12" i="44"/>
  <c r="L11" i="44"/>
  <c r="G12" i="44"/>
  <c r="H12" i="44"/>
  <c r="I12" i="44"/>
  <c r="J12" i="44"/>
  <c r="D11" i="44"/>
  <c r="K12" i="44"/>
  <c r="E11" i="44"/>
  <c r="L12" i="44"/>
  <c r="F11" i="44"/>
  <c r="G11" i="44"/>
  <c r="H11" i="44"/>
  <c r="I11" i="44"/>
  <c r="D12" i="44"/>
  <c r="H13" i="44"/>
  <c r="D13" i="44"/>
  <c r="J13" i="44"/>
  <c r="I13" i="44"/>
  <c r="F13" i="44"/>
  <c r="L13" i="44"/>
  <c r="K13" i="44"/>
  <c r="G13" i="44"/>
  <c r="E13" i="44"/>
  <c r="H112"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64" i="32"/>
  <c r="Q108" i="32"/>
  <c r="Q21" i="32"/>
  <c r="M11" i="32"/>
  <c r="Q11" i="32"/>
  <c r="R11" i="32"/>
  <c r="P33" i="32"/>
  <c r="V41" i="32"/>
  <c r="N108" i="32"/>
  <c r="M37" i="32"/>
  <c r="U41" i="32"/>
  <c r="L21" i="32"/>
  <c r="M23" i="32"/>
  <c r="O23" i="32"/>
  <c r="P108" i="32"/>
  <c r="U23" i="32"/>
  <c r="M113" i="32"/>
  <c r="R21" i="32"/>
  <c r="M21" i="32"/>
  <c r="N23" i="32"/>
  <c r="T21" i="32"/>
  <c r="O21" i="32"/>
  <c r="Q23" i="32"/>
  <c r="U33" i="32"/>
  <c r="P11" i="32"/>
  <c r="T11" i="32"/>
  <c r="T23" i="32"/>
  <c r="O113" i="32"/>
  <c r="S11" i="32"/>
  <c r="V109" i="32"/>
  <c r="S23" i="32"/>
  <c r="P21" i="32"/>
  <c r="S33" i="32"/>
  <c r="N21" i="32"/>
  <c r="Q33" i="32"/>
  <c r="O33" i="32"/>
  <c r="U60" i="32"/>
  <c r="L23" i="32"/>
  <c r="R23" i="32"/>
  <c r="V11" i="32"/>
  <c r="P23" i="32"/>
  <c r="L60" i="32"/>
  <c r="U11" i="32"/>
  <c r="R33" i="32"/>
  <c r="T33" i="32"/>
  <c r="V33" i="32"/>
  <c r="V21" i="32"/>
  <c r="V23" i="32"/>
  <c r="O11" i="32"/>
  <c r="U21" i="32"/>
  <c r="L115" i="32"/>
  <c r="S21" i="32"/>
  <c r="M115" i="32"/>
  <c r="M60" i="32"/>
  <c r="V149" i="32"/>
  <c r="U53" i="32"/>
  <c r="U149" i="32"/>
  <c r="V53" i="32"/>
  <c r="U113" i="32"/>
  <c r="V84" i="32"/>
  <c r="U84" i="32"/>
  <c r="V35" i="32"/>
  <c r="V64" i="32"/>
  <c r="V108" i="32"/>
  <c r="V89" i="32"/>
  <c r="U89" i="32"/>
  <c r="U109" i="32"/>
  <c r="V115" i="32"/>
  <c r="U108" i="32"/>
  <c r="U35" i="32"/>
  <c r="U64" i="32"/>
  <c r="S149" i="32"/>
  <c r="T89" i="32"/>
  <c r="T149" i="32"/>
  <c r="N35" i="32"/>
  <c r="O35" i="32"/>
  <c r="L64" i="32"/>
  <c r="L11" i="32"/>
  <c r="R37" i="32"/>
  <c r="S37" i="32"/>
  <c r="R41" i="32"/>
  <c r="O41" i="32"/>
  <c r="T53" i="32"/>
  <c r="N84" i="32"/>
  <c r="T64" i="32"/>
  <c r="R111" i="32"/>
  <c r="P37" i="32"/>
  <c r="R53" i="32"/>
  <c r="T60" i="32"/>
  <c r="R35" i="32"/>
  <c r="R84" i="32"/>
  <c r="N37" i="32"/>
  <c r="P53" i="32"/>
  <c r="S64" i="32"/>
  <c r="O37" i="32"/>
  <c r="Q53" i="32"/>
  <c r="P41" i="32"/>
  <c r="Q41" i="32"/>
  <c r="S111" i="32"/>
  <c r="Q37" i="32"/>
  <c r="S53" i="32"/>
  <c r="N60" i="32"/>
  <c r="N115" i="32"/>
  <c r="Q115" i="32"/>
  <c r="Q60" i="32"/>
  <c r="T109" i="32"/>
  <c r="T41" i="32"/>
  <c r="N146" i="32"/>
  <c r="S115" i="32"/>
  <c r="S60" i="32"/>
  <c r="M108" i="32"/>
  <c r="M35" i="32"/>
  <c r="L53" i="32"/>
  <c r="L114" i="32"/>
  <c r="O146" i="32"/>
  <c r="L113" i="32"/>
  <c r="L84" i="32"/>
  <c r="L35" i="32"/>
  <c r="T37" i="32"/>
  <c r="T108" i="32"/>
  <c r="O60" i="32"/>
  <c r="O115" i="32"/>
  <c r="R115" i="32"/>
  <c r="R60" i="32"/>
  <c r="M114" i="32"/>
  <c r="M53" i="32"/>
  <c r="P146" i="32"/>
  <c r="S41" i="32"/>
  <c r="S35" i="32"/>
  <c r="S113" i="32"/>
  <c r="N114" i="32"/>
  <c r="N53" i="32"/>
  <c r="Q146" i="32"/>
  <c r="L149" i="32"/>
  <c r="T35" i="32"/>
  <c r="T113" i="32"/>
  <c r="L41" i="32"/>
  <c r="L109" i="32"/>
  <c r="O114" i="32"/>
  <c r="O53" i="32"/>
  <c r="R146" i="32"/>
  <c r="M149" i="32"/>
  <c r="M41" i="32"/>
  <c r="L37" i="32"/>
  <c r="L108" i="32"/>
  <c r="N41" i="32"/>
  <c r="S84" i="32"/>
  <c r="P60" i="32"/>
  <c r="P115" i="32"/>
  <c r="P35" i="32"/>
  <c r="Q35" i="32"/>
  <c r="N64" i="32"/>
  <c r="M84" i="32"/>
  <c r="M109" i="32"/>
  <c r="N109" i="32"/>
  <c r="P64" i="32"/>
  <c r="O84" i="32"/>
  <c r="O109" i="32"/>
  <c r="Q64" i="32"/>
  <c r="P84" i="32"/>
  <c r="O64" i="32"/>
  <c r="R64" i="32"/>
  <c r="Q84" i="32"/>
  <c r="Q109" i="31"/>
  <c r="O109" i="31"/>
  <c r="P109" i="31"/>
  <c r="I109" i="31"/>
  <c r="K109" i="31"/>
  <c r="L109" i="31"/>
  <c r="J109" i="31"/>
  <c r="M109" i="31"/>
  <c r="N109" i="31"/>
  <c r="I104" i="31"/>
  <c r="I20" i="31"/>
  <c r="K22" i="31"/>
  <c r="J22" i="31"/>
  <c r="I22" i="31"/>
  <c r="M22" i="31"/>
  <c r="Q22" i="31"/>
  <c r="M20" i="31"/>
  <c r="N22" i="31"/>
  <c r="O22" i="31"/>
  <c r="P22" i="31"/>
  <c r="N20" i="31"/>
  <c r="O20" i="31"/>
  <c r="P20" i="31"/>
  <c r="L20" i="31"/>
  <c r="Q20" i="31"/>
  <c r="L22" i="31"/>
  <c r="J20" i="31"/>
  <c r="K20" i="31"/>
  <c r="K85" i="31"/>
  <c r="O85" i="31"/>
  <c r="P85" i="31"/>
  <c r="K106" i="31"/>
  <c r="L106" i="31"/>
  <c r="M106" i="31"/>
  <c r="N106" i="31"/>
  <c r="O106" i="31"/>
  <c r="P106" i="31"/>
  <c r="Q106" i="31"/>
  <c r="J142" i="31"/>
  <c r="K142" i="31"/>
  <c r="L142" i="31"/>
  <c r="M142" i="31"/>
  <c r="N142" i="31"/>
  <c r="O142" i="31"/>
  <c r="P142" i="31"/>
  <c r="Q142" i="31"/>
  <c r="I142" i="31"/>
  <c r="J110" i="31"/>
  <c r="K110" i="31"/>
  <c r="L110" i="31"/>
  <c r="M110" i="31"/>
  <c r="N110" i="31"/>
  <c r="O110" i="31"/>
  <c r="P110" i="31"/>
  <c r="Q110" i="31"/>
  <c r="I110" i="31"/>
  <c r="J105" i="31"/>
  <c r="K105" i="31"/>
  <c r="L105" i="31"/>
  <c r="M105" i="31"/>
  <c r="N105" i="31"/>
  <c r="O105" i="31"/>
  <c r="P105" i="31"/>
  <c r="Q105" i="31"/>
  <c r="I105" i="31"/>
  <c r="I13" i="31"/>
  <c r="L24" i="31" l="1"/>
  <c r="I145" i="31"/>
  <c r="P24" i="31"/>
  <c r="I24" i="31"/>
  <c r="Q145" i="31"/>
  <c r="O24" i="31"/>
  <c r="P145" i="31"/>
  <c r="N24" i="31"/>
  <c r="J107" i="31"/>
  <c r="O145" i="31"/>
  <c r="K16" i="44"/>
  <c r="L16" i="44"/>
  <c r="M24" i="31"/>
  <c r="K145" i="31"/>
  <c r="K24" i="31"/>
  <c r="R23" i="31"/>
  <c r="N145" i="31"/>
  <c r="L145" i="31"/>
  <c r="J145" i="31"/>
  <c r="J24" i="31"/>
  <c r="M145" i="31"/>
  <c r="L28" i="32"/>
  <c r="L29" i="32" s="1"/>
  <c r="P116" i="32"/>
  <c r="S28" i="32"/>
  <c r="O111" i="32"/>
  <c r="O24" i="32"/>
  <c r="Q111" i="32"/>
  <c r="P73" i="32"/>
  <c r="N28" i="32"/>
  <c r="N29" i="32" s="1"/>
  <c r="R149" i="32"/>
  <c r="T28" i="32"/>
  <c r="T29" i="32" s="1"/>
  <c r="Q116" i="32"/>
  <c r="V116" i="32"/>
  <c r="P28" i="32"/>
  <c r="P29" i="32" s="1"/>
  <c r="N24" i="32"/>
  <c r="V28" i="32"/>
  <c r="V29" i="32" s="1"/>
  <c r="O28" i="32"/>
  <c r="O29" i="32" s="1"/>
  <c r="P149" i="32"/>
  <c r="O149" i="32"/>
  <c r="W24" i="32"/>
  <c r="M28" i="32"/>
  <c r="M29" i="32" s="1"/>
  <c r="T116" i="32"/>
  <c r="Y24" i="32"/>
  <c r="Q73" i="32"/>
  <c r="R116" i="32"/>
  <c r="Z65" i="32"/>
  <c r="X24" i="32"/>
  <c r="P111" i="32"/>
  <c r="Q28" i="32"/>
  <c r="U28" i="32"/>
  <c r="U29" i="32" s="1"/>
  <c r="L24" i="32"/>
  <c r="Q149" i="32"/>
  <c r="M24" i="32"/>
  <c r="N149" i="32"/>
  <c r="Z24" i="32"/>
  <c r="U116" i="32"/>
  <c r="R73" i="32"/>
  <c r="R28" i="32"/>
  <c r="N42" i="32"/>
  <c r="Q42" i="32"/>
  <c r="T42" i="32"/>
  <c r="V42" i="32"/>
  <c r="P42" i="32"/>
  <c r="O42" i="32"/>
  <c r="U42" i="32"/>
  <c r="M42" i="32"/>
  <c r="L42" i="32"/>
  <c r="R42" i="32"/>
  <c r="S42" i="32"/>
  <c r="R29" i="32"/>
  <c r="S29" i="32"/>
  <c r="W29" i="32"/>
  <c r="Q29" i="32"/>
  <c r="R21" i="31"/>
  <c r="Q24" i="31"/>
  <c r="N22" i="32"/>
  <c r="N27" i="32"/>
  <c r="X22" i="32"/>
  <c r="X27" i="32"/>
  <c r="Y22" i="32"/>
  <c r="M22" i="32"/>
  <c r="M27" i="32"/>
  <c r="Z27" i="32"/>
  <c r="Z22" i="32"/>
  <c r="O22" i="32"/>
  <c r="O27" i="32"/>
  <c r="W22" i="32"/>
  <c r="W27" i="32"/>
  <c r="L22" i="32"/>
  <c r="L27" i="32"/>
  <c r="V73" i="32"/>
  <c r="O46" i="32"/>
  <c r="Q46" i="32"/>
  <c r="M46" i="32"/>
  <c r="P46" i="32"/>
  <c r="S46" i="32"/>
  <c r="N46" i="32"/>
  <c r="N44" i="32"/>
  <c r="L46" i="32"/>
  <c r="X65" i="32"/>
  <c r="T73" i="32"/>
  <c r="W65" i="32"/>
  <c r="S73" i="32"/>
  <c r="Y65" i="32"/>
  <c r="U73" i="32"/>
  <c r="N65" i="32"/>
  <c r="N73" i="32"/>
  <c r="L65" i="32"/>
  <c r="L73" i="32"/>
  <c r="O65" i="32"/>
  <c r="O73" i="32"/>
  <c r="M65" i="32"/>
  <c r="M73" i="32"/>
  <c r="T87" i="32"/>
  <c r="T46" i="32"/>
  <c r="R87" i="32"/>
  <c r="R46" i="32"/>
  <c r="V87" i="32"/>
  <c r="V46" i="32"/>
  <c r="U46" i="32"/>
  <c r="L68" i="32"/>
  <c r="M68" i="32"/>
  <c r="V22" i="32"/>
  <c r="U24" i="32"/>
  <c r="S22" i="32"/>
  <c r="U22" i="32"/>
  <c r="R24" i="32"/>
  <c r="P22" i="32"/>
  <c r="S24" i="32"/>
  <c r="T22" i="32"/>
  <c r="V24" i="32"/>
  <c r="T24" i="32"/>
  <c r="R22" i="32"/>
  <c r="P24" i="32"/>
  <c r="Q24" i="32"/>
  <c r="Q22" i="32"/>
  <c r="M13" i="31"/>
  <c r="J13" i="31"/>
  <c r="K13" i="31"/>
  <c r="L13" i="31"/>
  <c r="Q13" i="31"/>
  <c r="N13" i="31"/>
  <c r="O13" i="31"/>
  <c r="P13" i="31"/>
  <c r="N111" i="32"/>
  <c r="U111" i="32"/>
  <c r="P65" i="32"/>
  <c r="U87" i="32"/>
  <c r="M116" i="32"/>
  <c r="V111" i="32"/>
  <c r="U65" i="32"/>
  <c r="Q111" i="31"/>
  <c r="Q85" i="31"/>
  <c r="N111" i="31"/>
  <c r="N85" i="31"/>
  <c r="M111" i="31"/>
  <c r="M85" i="31"/>
  <c r="L111" i="31"/>
  <c r="L85" i="31"/>
  <c r="R65" i="32"/>
  <c r="Q65" i="32"/>
  <c r="V65" i="32"/>
  <c r="T65" i="32"/>
  <c r="S65" i="32"/>
  <c r="V67" i="32"/>
  <c r="U67" i="32"/>
  <c r="P87" i="32"/>
  <c r="O116" i="32"/>
  <c r="L116" i="32"/>
  <c r="N116" i="32"/>
  <c r="T111" i="32"/>
  <c r="P118" i="32"/>
  <c r="Q87" i="32"/>
  <c r="S87" i="32"/>
  <c r="L111" i="32"/>
  <c r="N67" i="32"/>
  <c r="N87" i="32"/>
  <c r="S116" i="32"/>
  <c r="T67" i="32"/>
  <c r="S67" i="32"/>
  <c r="L87" i="32"/>
  <c r="O87" i="32"/>
  <c r="M67" i="32"/>
  <c r="O67" i="32"/>
  <c r="P67" i="32"/>
  <c r="M87" i="32"/>
  <c r="L67" i="32"/>
  <c r="M111" i="32"/>
  <c r="R67" i="32"/>
  <c r="Q67" i="32"/>
  <c r="I112" i="31"/>
  <c r="O107" i="31"/>
  <c r="L107" i="31"/>
  <c r="P56" i="31"/>
  <c r="P111" i="31"/>
  <c r="O56" i="31"/>
  <c r="O111" i="31"/>
  <c r="K56" i="31"/>
  <c r="K111" i="31"/>
  <c r="M107" i="31"/>
  <c r="J112" i="31"/>
  <c r="K107" i="31"/>
  <c r="N107" i="31"/>
  <c r="Q107" i="31"/>
  <c r="P107" i="31"/>
  <c r="I107" i="31"/>
  <c r="I21" i="31"/>
  <c r="I23" i="31"/>
  <c r="I14" i="31"/>
  <c r="L56" i="31"/>
  <c r="N56" i="31"/>
  <c r="Q56" i="31"/>
  <c r="M56" i="31"/>
  <c r="I49" i="31"/>
  <c r="M49" i="31"/>
  <c r="Q21" i="31"/>
  <c r="I25" i="31"/>
  <c r="O21" i="31"/>
  <c r="O23" i="31"/>
  <c r="P21" i="31"/>
  <c r="N21" i="31"/>
  <c r="P23" i="31"/>
  <c r="Q23" i="31"/>
  <c r="J21" i="31"/>
  <c r="J23" i="31"/>
  <c r="M21" i="31"/>
  <c r="K21" i="31"/>
  <c r="K23" i="31"/>
  <c r="N23" i="31"/>
  <c r="L23" i="31"/>
  <c r="M23" i="31"/>
  <c r="L21" i="31"/>
  <c r="J14" i="31"/>
  <c r="K14" i="31"/>
  <c r="L14" i="31"/>
  <c r="M14" i="31"/>
  <c r="P14" i="31"/>
  <c r="Q14" i="31"/>
  <c r="O14" i="31"/>
  <c r="N14" i="31"/>
  <c r="L112" i="31" l="1"/>
  <c r="M112" i="31"/>
  <c r="M38" i="31"/>
  <c r="I38" i="31"/>
  <c r="N112" i="31"/>
  <c r="R25" i="31"/>
  <c r="Q112" i="31"/>
  <c r="K112" i="31"/>
  <c r="P112" i="31"/>
  <c r="O112" i="31"/>
  <c r="X29" i="32"/>
  <c r="U118" i="32"/>
  <c r="Z29" i="32"/>
  <c r="T118" i="32"/>
  <c r="L44" i="32"/>
  <c r="R118" i="32"/>
  <c r="M118" i="32"/>
  <c r="N118" i="32"/>
  <c r="V44" i="32"/>
  <c r="T44" i="32"/>
  <c r="S118" i="32"/>
  <c r="Y29" i="32"/>
  <c r="Q44" i="32"/>
  <c r="U44" i="32"/>
  <c r="L118" i="32"/>
  <c r="Q118" i="32"/>
  <c r="O118" i="32"/>
  <c r="V118" i="32"/>
  <c r="R44" i="32"/>
  <c r="R85" i="32"/>
  <c r="L94" i="32"/>
  <c r="Q45" i="32"/>
  <c r="U85" i="32"/>
  <c r="O44" i="32"/>
  <c r="N94" i="32"/>
  <c r="P85" i="32"/>
  <c r="M94" i="32"/>
  <c r="S94" i="32"/>
  <c r="S44" i="32"/>
  <c r="V85" i="32"/>
  <c r="T85" i="32"/>
  <c r="P44" i="32"/>
  <c r="T94" i="32"/>
  <c r="M44" i="32"/>
  <c r="R94" i="32"/>
  <c r="V94" i="32"/>
  <c r="U27" i="32"/>
  <c r="Y27" i="32"/>
  <c r="M83" i="31"/>
  <c r="M42" i="31"/>
  <c r="I83" i="31"/>
  <c r="I42" i="31"/>
  <c r="O143" i="32"/>
  <c r="P143" i="32"/>
  <c r="U69" i="32"/>
  <c r="N143" i="32"/>
  <c r="Q143" i="32"/>
  <c r="T143" i="32"/>
  <c r="S143" i="32"/>
  <c r="L143" i="32"/>
  <c r="M143" i="32"/>
  <c r="R143" i="32"/>
  <c r="N69" i="32"/>
  <c r="T69" i="32"/>
  <c r="S69" i="32"/>
  <c r="L69" i="32"/>
  <c r="S27" i="32"/>
  <c r="U94" i="32"/>
  <c r="O94" i="32"/>
  <c r="V143" i="32"/>
  <c r="Q69" i="32"/>
  <c r="R69" i="32"/>
  <c r="Q94" i="32"/>
  <c r="M69" i="32"/>
  <c r="U143" i="32"/>
  <c r="O69" i="32"/>
  <c r="V69" i="32"/>
  <c r="T27" i="32"/>
  <c r="P69" i="32"/>
  <c r="P94" i="32"/>
  <c r="Q27" i="32"/>
  <c r="V27" i="32"/>
  <c r="R27" i="32"/>
  <c r="P27" i="32"/>
  <c r="U71" i="32"/>
  <c r="V71" i="32"/>
  <c r="Q85" i="32"/>
  <c r="L45" i="32"/>
  <c r="S85" i="32"/>
  <c r="O71" i="32"/>
  <c r="Q71" i="32"/>
  <c r="R71" i="32"/>
  <c r="M85" i="32"/>
  <c r="P71" i="32"/>
  <c r="O85" i="32"/>
  <c r="L71" i="32"/>
  <c r="L85" i="32"/>
  <c r="N85" i="32"/>
  <c r="S71" i="32"/>
  <c r="M71" i="32"/>
  <c r="N71" i="32"/>
  <c r="L96" i="32"/>
  <c r="T71" i="32"/>
  <c r="O25" i="31"/>
  <c r="P25" i="31"/>
  <c r="N25" i="31"/>
  <c r="M25" i="31"/>
  <c r="L25" i="31"/>
  <c r="J25" i="31"/>
  <c r="Q25" i="31"/>
  <c r="K25" i="31"/>
  <c r="I90" i="31" l="1"/>
  <c r="M90" i="31"/>
  <c r="S96" i="32"/>
  <c r="U45" i="32"/>
  <c r="R86" i="32"/>
  <c r="P45" i="32"/>
  <c r="S104" i="32"/>
  <c r="P86" i="32"/>
  <c r="N96" i="32"/>
  <c r="S45" i="32"/>
  <c r="V86" i="32"/>
  <c r="T86" i="32"/>
  <c r="U86" i="32"/>
  <c r="T96" i="32"/>
  <c r="R96" i="32"/>
  <c r="V96" i="32"/>
  <c r="O86" i="32"/>
  <c r="Q86" i="32"/>
  <c r="M86" i="32"/>
  <c r="N86" i="32"/>
  <c r="S86" i="32"/>
  <c r="L86" i="32"/>
  <c r="L104" i="32"/>
  <c r="U96" i="32"/>
  <c r="P96" i="32"/>
  <c r="O96" i="32"/>
  <c r="Q96" i="32"/>
  <c r="M96" i="32"/>
  <c r="V45" i="32"/>
  <c r="N45" i="32"/>
  <c r="T45" i="32"/>
  <c r="R45" i="32"/>
  <c r="O45" i="32"/>
  <c r="M45" i="32"/>
  <c r="K11" i="31"/>
  <c r="L11" i="31"/>
  <c r="M11" i="31"/>
  <c r="N11" i="31"/>
  <c r="O11" i="31"/>
  <c r="P11" i="31"/>
  <c r="Q11" i="31"/>
  <c r="I11" i="31"/>
  <c r="N104" i="32" l="1"/>
  <c r="V104" i="32"/>
  <c r="R104" i="32"/>
  <c r="U104" i="32"/>
  <c r="T104" i="32"/>
  <c r="M104" i="32"/>
  <c r="Q104" i="32"/>
  <c r="O104" i="32"/>
  <c r="P104" i="32"/>
  <c r="J37" i="31"/>
  <c r="J11" i="31"/>
  <c r="M81" i="31"/>
  <c r="I81" i="31"/>
  <c r="O37" i="31"/>
  <c r="N37" i="31"/>
  <c r="L37" i="31"/>
  <c r="Q37" i="31"/>
  <c r="K37" i="31"/>
  <c r="I37" i="31"/>
  <c r="M37" i="31"/>
  <c r="I82" i="31" l="1"/>
  <c r="D18" i="44"/>
  <c r="M82" i="31"/>
  <c r="H18" i="44"/>
  <c r="I40" i="31"/>
  <c r="M40" i="31"/>
  <c r="J49" i="31"/>
  <c r="P49" i="31"/>
  <c r="Q49" i="31"/>
  <c r="K49" i="31"/>
  <c r="O49" i="31"/>
  <c r="L49" i="31"/>
  <c r="N49" i="31"/>
  <c r="I16" i="31"/>
  <c r="L42" i="31" l="1"/>
  <c r="L38" i="31"/>
  <c r="O42" i="31"/>
  <c r="O38" i="31"/>
  <c r="K42" i="31"/>
  <c r="K38" i="31"/>
  <c r="Q42" i="31"/>
  <c r="Q38" i="31"/>
  <c r="P42" i="31"/>
  <c r="P38" i="31"/>
  <c r="J42" i="31"/>
  <c r="J38" i="31"/>
  <c r="H22" i="44"/>
  <c r="N42" i="31"/>
  <c r="N38" i="31"/>
  <c r="D22" i="44"/>
  <c r="N83" i="31"/>
  <c r="L83" i="31"/>
  <c r="O83" i="31"/>
  <c r="K83" i="31"/>
  <c r="Q83" i="31"/>
  <c r="P83" i="31"/>
  <c r="J83" i="31"/>
  <c r="I62" i="31"/>
  <c r="I33" i="31"/>
  <c r="I60" i="31"/>
  <c r="J62" i="31"/>
  <c r="M41" i="31"/>
  <c r="I41" i="31"/>
  <c r="I31" i="31"/>
  <c r="J16" i="31"/>
  <c r="J90" i="31" l="1"/>
  <c r="P40" i="31"/>
  <c r="L40" i="31"/>
  <c r="I61" i="31"/>
  <c r="I69" i="31"/>
  <c r="Q90" i="31"/>
  <c r="K90" i="31"/>
  <c r="L90" i="31"/>
  <c r="P90" i="31"/>
  <c r="O90" i="31"/>
  <c r="N90" i="31"/>
  <c r="J64" i="31"/>
  <c r="I64" i="31"/>
  <c r="K40" i="31"/>
  <c r="Q40" i="31"/>
  <c r="J81" i="31"/>
  <c r="K81" i="31"/>
  <c r="O81" i="31"/>
  <c r="L81" i="31"/>
  <c r="N81" i="31"/>
  <c r="O40" i="31"/>
  <c r="N40" i="31"/>
  <c r="P81" i="31"/>
  <c r="Q81" i="31"/>
  <c r="J40" i="31"/>
  <c r="J33" i="31"/>
  <c r="J60" i="31"/>
  <c r="I63" i="31"/>
  <c r="P41" i="31"/>
  <c r="L41" i="31"/>
  <c r="J29" i="31"/>
  <c r="J31" i="31"/>
  <c r="J69" i="31" l="1"/>
  <c r="D9" i="44"/>
  <c r="D16" i="44" s="1"/>
  <c r="D19" i="44" s="1"/>
  <c r="K18" i="44"/>
  <c r="K19" i="44" s="1"/>
  <c r="K20" i="44" s="1"/>
  <c r="L18" i="44"/>
  <c r="L19" i="44" s="1"/>
  <c r="L20" i="44" s="1"/>
  <c r="E9" i="44"/>
  <c r="E16" i="44" s="1"/>
  <c r="Q82" i="31"/>
  <c r="P82" i="31"/>
  <c r="I139" i="31"/>
  <c r="J139" i="31"/>
  <c r="N82" i="31"/>
  <c r="I18" i="44"/>
  <c r="L82" i="31"/>
  <c r="G18" i="44"/>
  <c r="O82" i="31"/>
  <c r="J18" i="44"/>
  <c r="K82" i="31"/>
  <c r="F18" i="44"/>
  <c r="J82" i="31"/>
  <c r="E18" i="44"/>
  <c r="J92" i="31"/>
  <c r="I65" i="31"/>
  <c r="K41" i="31"/>
  <c r="Q41" i="31"/>
  <c r="I116" i="31"/>
  <c r="J116" i="31"/>
  <c r="J41" i="31"/>
  <c r="O41" i="31"/>
  <c r="N41" i="31"/>
  <c r="I92" i="31"/>
  <c r="I67" i="31"/>
  <c r="J65" i="31"/>
  <c r="J67" i="31"/>
  <c r="K62" i="31"/>
  <c r="J61" i="31"/>
  <c r="J63" i="31"/>
  <c r="K16" i="31"/>
  <c r="I121" i="31" l="1"/>
  <c r="J100" i="31"/>
  <c r="I100" i="31"/>
  <c r="J121" i="31"/>
  <c r="I22" i="44"/>
  <c r="E22" i="44"/>
  <c r="K22" i="44"/>
  <c r="K23" i="44" s="1"/>
  <c r="K25" i="44" s="1"/>
  <c r="K26" i="44" s="1"/>
  <c r="F22" i="44"/>
  <c r="L22" i="44"/>
  <c r="L23" i="44" s="1"/>
  <c r="L25" i="44" s="1"/>
  <c r="L26" i="44" s="1"/>
  <c r="J22" i="44"/>
  <c r="G22" i="44"/>
  <c r="D23" i="44"/>
  <c r="D24" i="44" s="1"/>
  <c r="D20" i="44"/>
  <c r="E19" i="44"/>
  <c r="K64" i="31"/>
  <c r="K33" i="31"/>
  <c r="K60" i="31"/>
  <c r="K29" i="31"/>
  <c r="K31" i="31"/>
  <c r="K69" i="31" l="1"/>
  <c r="K24" i="44"/>
  <c r="L24" i="44"/>
  <c r="F9" i="44"/>
  <c r="F16" i="44" s="1"/>
  <c r="F19" i="44" s="1"/>
  <c r="D25" i="44"/>
  <c r="D26" i="44" s="1"/>
  <c r="E23" i="44"/>
  <c r="E24" i="44" s="1"/>
  <c r="E20" i="44"/>
  <c r="K139" i="31"/>
  <c r="K116" i="31"/>
  <c r="K92" i="31"/>
  <c r="K67" i="31"/>
  <c r="K63" i="31"/>
  <c r="K65" i="31"/>
  <c r="L62" i="31"/>
  <c r="K61" i="31"/>
  <c r="L16" i="31"/>
  <c r="K121" i="31" l="1"/>
  <c r="E25" i="44"/>
  <c r="E26" i="44" s="1"/>
  <c r="F23" i="44"/>
  <c r="F24" i="44" s="1"/>
  <c r="F20" i="44"/>
  <c r="K100" i="31"/>
  <c r="L64" i="31"/>
  <c r="L33" i="31"/>
  <c r="L60" i="31"/>
  <c r="L29" i="31"/>
  <c r="L31" i="31"/>
  <c r="L69" i="31" l="1"/>
  <c r="G9" i="44"/>
  <c r="G16" i="44" s="1"/>
  <c r="G19" i="44" s="1"/>
  <c r="F25" i="44"/>
  <c r="F26" i="44" s="1"/>
  <c r="L139" i="31"/>
  <c r="L116" i="31"/>
  <c r="L92" i="31"/>
  <c r="L67" i="31"/>
  <c r="L63" i="31"/>
  <c r="L65" i="31"/>
  <c r="M62" i="31"/>
  <c r="L61" i="31"/>
  <c r="M16" i="31"/>
  <c r="L100" i="31" l="1"/>
  <c r="L121" i="31"/>
  <c r="G23" i="44"/>
  <c r="G24" i="44" s="1"/>
  <c r="G20" i="44"/>
  <c r="M64" i="31"/>
  <c r="M33" i="31"/>
  <c r="M60" i="31"/>
  <c r="M29" i="31"/>
  <c r="M31" i="31"/>
  <c r="M69" i="31" l="1"/>
  <c r="H9" i="44"/>
  <c r="H16" i="44" s="1"/>
  <c r="H19" i="44" s="1"/>
  <c r="G25" i="44"/>
  <c r="G26" i="44" s="1"/>
  <c r="M139" i="31"/>
  <c r="M116" i="31"/>
  <c r="M92" i="31"/>
  <c r="M67" i="31"/>
  <c r="M63" i="31"/>
  <c r="M65" i="31"/>
  <c r="M61" i="31"/>
  <c r="N16" i="31"/>
  <c r="M100" i="31" l="1"/>
  <c r="M121" i="31"/>
  <c r="H23" i="44"/>
  <c r="H25" i="44" s="1"/>
  <c r="H26" i="44" s="1"/>
  <c r="H20" i="44"/>
  <c r="N64" i="31"/>
  <c r="N33" i="31"/>
  <c r="N60" i="31"/>
  <c r="N29" i="31"/>
  <c r="N31" i="31"/>
  <c r="N69" i="31" l="1"/>
  <c r="I9" i="44"/>
  <c r="I16" i="44" s="1"/>
  <c r="I19" i="44" s="1"/>
  <c r="H24" i="44"/>
  <c r="N139" i="31"/>
  <c r="N116" i="31"/>
  <c r="N92" i="31"/>
  <c r="N67" i="31"/>
  <c r="N63" i="31"/>
  <c r="N65" i="31"/>
  <c r="N61" i="31"/>
  <c r="O16" i="31"/>
  <c r="N121" i="31" l="1"/>
  <c r="N100" i="31"/>
  <c r="I23" i="44"/>
  <c r="I25" i="44" s="1"/>
  <c r="I26" i="44" s="1"/>
  <c r="I20" i="44"/>
  <c r="O33" i="31"/>
  <c r="O60" i="31"/>
  <c r="O29" i="31"/>
  <c r="O31" i="31"/>
  <c r="I24" i="44" l="1"/>
  <c r="J16" i="44"/>
  <c r="J19" i="44" s="1"/>
  <c r="O139" i="31"/>
  <c r="O116" i="31"/>
  <c r="O92" i="31"/>
  <c r="O67" i="31"/>
  <c r="O63" i="31"/>
  <c r="O65" i="31"/>
  <c r="O61" i="31"/>
  <c r="O100" i="31" l="1"/>
  <c r="O121" i="31"/>
  <c r="J23" i="44"/>
  <c r="J24" i="44" s="1"/>
  <c r="J20" i="44"/>
  <c r="P16" i="31"/>
  <c r="J25" i="44" l="1"/>
  <c r="J26" i="44" s="1"/>
  <c r="P33" i="31"/>
  <c r="P60" i="31"/>
  <c r="P29" i="31"/>
  <c r="P31" i="31"/>
  <c r="Q16" i="31"/>
  <c r="P139" i="31" l="1"/>
  <c r="P116" i="31"/>
  <c r="P92" i="31"/>
  <c r="P65" i="31"/>
  <c r="P67" i="31"/>
  <c r="P63" i="31"/>
  <c r="Q33" i="31"/>
  <c r="Q60" i="31"/>
  <c r="P61" i="31"/>
  <c r="Q29" i="31"/>
  <c r="Q31" i="31"/>
  <c r="P100" i="31" l="1"/>
  <c r="P121" i="31"/>
  <c r="R61" i="31"/>
  <c r="Q139" i="31"/>
  <c r="Q116" i="31"/>
  <c r="Q92" i="31"/>
  <c r="Q65" i="31"/>
  <c r="Q67" i="31"/>
  <c r="Q61" i="31"/>
  <c r="Q63" i="31"/>
  <c r="Q100" i="31" l="1"/>
  <c r="Q121" i="31"/>
  <c r="P68" i="31"/>
  <c r="R68" i="31"/>
  <c r="O68" i="31"/>
  <c r="Q68" i="31"/>
  <c r="Q69" i="31" l="1"/>
  <c r="O69" i="31"/>
  <c r="P69" i="31"/>
  <c r="R6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<sst xmlns="http://schemas.openxmlformats.org/spreadsheetml/2006/main" count="1520" uniqueCount="527">
  <si>
    <t>Revenue</t>
  </si>
  <si>
    <t>Adjusted EBITDA</t>
  </si>
  <si>
    <t>Assets</t>
  </si>
  <si>
    <t>Goodwill</t>
  </si>
  <si>
    <t>Derivatives</t>
  </si>
  <si>
    <t>Total</t>
  </si>
  <si>
    <t>Inventories</t>
  </si>
  <si>
    <t>Adjacencies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</si>
  <si>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</si>
  <si>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</si>
  <si>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</si>
  <si>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</si>
  <si>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</si>
  <si>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</si>
  <si>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</si>
  <si>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</si>
  <si>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</si>
  <si>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</si>
  <si>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</si>
  <si>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</si>
  <si>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</si>
  <si>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</si>
  <si>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</si>
  <si>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</si>
  <si>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</si>
  <si>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</si>
  <si>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</si>
  <si>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</si>
  <si>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</si>
  <si>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</si>
  <si>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</si>
  <si>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</si>
  <si>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</si>
  <si>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</si>
  <si>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</si>
  <si>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</si>
  <si>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</si>
  <si>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</si>
  <si>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</si>
  <si>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</si>
  <si>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</si>
  <si>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</si>
  <si>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</si>
  <si>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</si>
  <si>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</si>
  <si>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</si>
  <si>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</si>
  <si>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</si>
  <si>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</si>
  <si>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</si>
  <si>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</si>
  <si>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</si>
  <si>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</si>
  <si>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</si>
  <si>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</si>
  <si>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</si>
  <si>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</si>
  <si>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</si>
  <si>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</si>
  <si>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</si>
  <si>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</si>
  <si>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</si>
  <si>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</si>
  <si>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</si>
  <si>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</si>
  <si>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</si>
  <si>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</si>
  <si>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</si>
  <si>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</si>
  <si>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</si>
  <si>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</si>
  <si>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</si>
  <si>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</si>
  <si>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</si>
  <si>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</si>
  <si>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</si>
  <si>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</si>
  <si>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</si>
  <si>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</si>
  <si>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</si>
  <si>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</si>
  <si>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</si>
  <si>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</si>
  <si>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</si>
  <si>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</si>
  <si>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</si>
  <si>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Cancellations</t>
  </si>
  <si>
    <t>Notes:</t>
  </si>
  <si>
    <t>This segment mainly represents the sale of remote monitoring and assistance devices and services for senior citizens, as well as the sale of Arlo cameras and video surveillance services in retail and online channels across Europe.</t>
  </si>
  <si>
    <t>Operating Segments</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</si>
  <si>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</si>
  <si>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</si>
  <si>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</si>
  <si>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</si>
  <si>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</si>
  <si>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</si>
  <si>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</si>
  <si>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</si>
  <si>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</si>
  <si>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</si>
  <si>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</si>
  <si>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</si>
  <si>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</si>
  <si>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</si>
  <si>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</si>
  <si>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</si>
  <si>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</si>
  <si>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</si>
  <si>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</si>
  <si>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</si>
  <si>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</si>
  <si>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</si>
  <si>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</si>
  <si>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</si>
  <si>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</si>
  <si>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</si>
  <si>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</si>
  <si>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</si>
  <si>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</si>
  <si>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</si>
  <si>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</si>
  <si>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</si>
  <si>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</si>
  <si>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</si>
  <si>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</si>
  <si>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</si>
  <si>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</si>
  <si>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</si>
  <si>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</si>
  <si>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</si>
  <si>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</si>
  <si>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</si>
  <si>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</si>
  <si>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</si>
  <si>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</si>
  <si>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</si>
  <si>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</si>
  <si>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</si>
  <si>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</si>
  <si>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</si>
  <si>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</si>
  <si>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</si>
  <si>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</si>
  <si>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</si>
  <si>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</si>
  <si>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</si>
  <si>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</si>
  <si>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</si>
  <si>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</si>
  <si>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</si>
  <si>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</si>
  <si>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</si>
  <si>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</si>
  <si>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</si>
  <si>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</si>
  <si>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</si>
  <si>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</si>
  <si>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</si>
  <si>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</si>
  <si>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</si>
  <si>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</si>
  <si>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</si>
  <si>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</si>
  <si>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</si>
  <si>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</si>
  <si>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</si>
  <si>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</si>
  <si>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</si>
  <si>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</si>
  <si>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pre-tax unlevered free cash flow</t>
  </si>
  <si>
    <t>Adjusted unlevered free cash flow</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</si>
  <si>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</si>
  <si>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</si>
  <si>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</si>
  <si>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</si>
  <si>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</si>
  <si>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</si>
  <si>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</si>
  <si>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</si>
  <si>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</si>
  <si>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</si>
  <si>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</si>
  <si>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</si>
  <si>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</si>
  <si>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</si>
  <si>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</si>
  <si>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</si>
  <si>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</si>
  <si>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</si>
  <si>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t>Q4 2024</t>
  </si>
  <si>
    <t>Oct-Dec 24</t>
  </si>
  <si>
    <t>Acquisition multiple</t>
  </si>
  <si>
    <t>Operating Profit</t>
  </si>
  <si>
    <t>Operating Profit margin, %</t>
  </si>
  <si>
    <t>Memo:  Factoring Agreement</t>
  </si>
  <si>
    <t>2) Portfolio services capex included other corporate capex (investments in R&amp;D, IT and premises) until 2017. Other corporate capex is reported separately ince 2018.</t>
  </si>
  <si>
    <t>Other investing activities (acquisition of NCI, subsidiaries, other)</t>
  </si>
  <si>
    <t>Adjusted EBIT</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</si>
  <si>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</si>
  <si>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</si>
  <si>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</si>
  <si>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</si>
  <si>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</si>
  <si>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</si>
  <si>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</si>
  <si>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</si>
  <si>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</si>
  <si>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</si>
  <si>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</si>
  <si>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</si>
  <si>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</si>
  <si>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</si>
  <si>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</si>
  <si>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</si>
  <si>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</si>
  <si>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</si>
  <si>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</si>
  <si>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</si>
  <si>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</si>
  <si>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</si>
  <si>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</si>
  <si>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</si>
  <si>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</si>
  <si>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</si>
  <si>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</si>
  <si>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</si>
  <si>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</si>
  <si>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</si>
  <si>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</si>
  <si>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Q1 2025</t>
  </si>
  <si>
    <t>Jan-Mar 25</t>
  </si>
  <si>
    <t>Income statement: IFRS</t>
  </si>
  <si>
    <t>(-) Goodwill related to 2020 corporate reorganisation</t>
  </si>
  <si>
    <t>(-) Intangibles related to 2020 corporate reorganisation</t>
  </si>
  <si>
    <t>Reported EBITDA margin, %</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</si>
  <si>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</si>
  <si>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</si>
  <si>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</si>
  <si>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</si>
  <si>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</si>
  <si>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</si>
  <si>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Other corporate capex </t>
    </r>
    <r>
      <rPr>
        <vertAlign val="superscript"/>
        <sz val="9"/>
        <color theme="1"/>
        <rFont val="Calibri"/>
        <family val="2"/>
        <scheme val="minor"/>
      </rPr>
      <t>(3)</t>
    </r>
  </si>
  <si>
    <t>4) Acquisition multiple represents the ratio between the initial capital investment made to acquire a new customer, and the annualised adjusted EBITDA per subscriber. It is calculated as CPA divided by EPC, divided by 12.</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</si>
  <si>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</si>
  <si>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</si>
  <si>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</si>
  <si>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</si>
  <si>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</si>
  <si>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</si>
  <si>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</si>
  <si>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</si>
  <si>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</si>
  <si>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</si>
  <si>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</si>
  <si>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</si>
  <si>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</si>
  <si>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</si>
  <si>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</si>
  <si>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</si>
  <si>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</si>
  <si>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</si>
  <si>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</si>
  <si>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</si>
  <si>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</si>
  <si>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</si>
  <si>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</si>
  <si>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</si>
  <si>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</si>
  <si>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</si>
  <si>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</si>
  <si>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t>Reported Income Statement  |  Quarterly</t>
  </si>
  <si>
    <t>Revenue to Operating Profit Bridge |  Annual</t>
  </si>
  <si>
    <t>3) Portfolio services capex included other corporate capex (investments in R&amp;D, IT and premises) until 2017. Other corporate capex is reported separately since 2018.</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</si>
  <si>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</si>
  <si>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</si>
  <si>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</si>
  <si>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r>
      <t xml:space="preserve">ROCE </t>
    </r>
    <r>
      <rPr>
        <b/>
        <vertAlign val="superscript"/>
        <sz val="9"/>
        <color theme="1"/>
        <rFont val="Calibri"/>
        <family val="2"/>
        <scheme val="minor"/>
      </rPr>
      <t>(3)</t>
    </r>
  </si>
  <si>
    <t>Adjusted operating cash flow before portfolio growth</t>
  </si>
  <si>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</si>
  <si>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</si>
  <si>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</si>
  <si>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"Short-term borrowings".</t>
  </si>
  <si>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</si>
  <si>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</si>
  <si>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</si>
  <si>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</si>
  <si>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Restatement</t>
    </r>
    <r>
      <rPr>
        <i/>
        <sz val="9"/>
        <rFont val="Calibri"/>
        <family val="2"/>
        <scheme val="minor"/>
      </rPr>
      <t xml:space="preserve"> </t>
    </r>
    <r>
      <rPr>
        <i/>
        <vertAlign val="superscript"/>
        <sz val="9"/>
        <rFont val="Calibri"/>
        <family val="2"/>
        <scheme val="minor"/>
      </rPr>
      <t>(2)</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</si>
  <si>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</si>
  <si>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</si>
  <si>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</si>
  <si>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</si>
  <si>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Portfolio Services adjusted EBITDA</t>
  </si>
  <si>
    <t>Portfolio Services adjusted EBITDA margin</t>
  </si>
  <si>
    <t>Separately disclosed items (SDI)</t>
  </si>
  <si>
    <t>Adjusted net profit or loss</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</si>
  <si>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</si>
  <si>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</si>
  <si>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Q2 2025</t>
  </si>
  <si>
    <t>Apr-Jun 25</t>
  </si>
  <si>
    <t>Memo:  Restatement</t>
  </si>
  <si>
    <r>
      <t xml:space="preserve">Portfolio reinvestment rate </t>
    </r>
    <r>
      <rPr>
        <vertAlign val="superscript"/>
        <sz val="9"/>
        <color theme="1"/>
        <rFont val="Calibri"/>
        <family val="2"/>
        <scheme val="minor"/>
      </rPr>
      <t>(5)</t>
    </r>
  </si>
  <si>
    <r>
      <t xml:space="preserve">Adjacencies segment </t>
    </r>
    <r>
      <rPr>
        <b/>
        <vertAlign val="superscript"/>
        <sz val="9"/>
        <color rgb="FFC00000"/>
        <rFont val="Calibri"/>
        <family val="2"/>
        <scheme val="minor"/>
      </rPr>
      <t>(6)</t>
    </r>
  </si>
  <si>
    <t>6) The Adjacencies segment mainly represents the sale of remote monitoring and assistance devices and services for senior citizens, as well as the sale of Arlo cameras and video surveillance services in retail and online channels across Europe.</t>
  </si>
  <si>
    <t>Net profit or loss</t>
  </si>
  <si>
    <t>Income tax expense</t>
  </si>
  <si>
    <t xml:space="preserve">In blue, hard-coded figures </t>
  </si>
  <si>
    <t>Adjusted net profit margin</t>
  </si>
  <si>
    <t>Customer acquisition spend (adjusted EBITDA - capex)</t>
  </si>
  <si>
    <t xml:space="preserve">Total </t>
  </si>
  <si>
    <t>Adjacencies spend (adjusted EBITDA - capex)</t>
  </si>
  <si>
    <t>In green, figures pulled from other tabs</t>
  </si>
  <si>
    <t xml:space="preserve">2) SDIs - EBITDA mainly include one-off transformational projects and restructuring costs.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</si>
  <si>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</si>
  <si>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Total revenue</t>
  </si>
  <si>
    <t>Revenue to Operating Profit Bridge |  Quarterly</t>
  </si>
  <si>
    <t>Q3 2025</t>
  </si>
  <si>
    <t>Jul-Sep 25</t>
  </si>
  <si>
    <t>Cash conversion before portfolio growth (%)</t>
  </si>
  <si>
    <r>
      <t xml:space="preserve">Repayment of lease liability </t>
    </r>
    <r>
      <rPr>
        <vertAlign val="superscript"/>
        <sz val="9"/>
        <color theme="1"/>
        <rFont val="Calibri"/>
        <family val="2"/>
        <scheme val="minor"/>
      </rPr>
      <t>(4)</t>
    </r>
  </si>
  <si>
    <t>Capital contribution for share capital increase</t>
  </si>
  <si>
    <t>CIQANR_22aca9e5c20c4b139335117bc8d71717</t>
  </si>
  <si>
    <t>Iberia and Nordics</t>
  </si>
  <si>
    <t>Other Europe</t>
  </si>
  <si>
    <t>Latin America</t>
  </si>
  <si>
    <t>Revenue by Geographical Region  |  Annual</t>
  </si>
  <si>
    <t>Revenue by Geographical Region  |  Quarterly</t>
  </si>
  <si>
    <t>Initial investment made to acquire a new customer (“CPA”, as defined below) divided by the annualised monthly Adjusted EBITDA per subscriber (“EPC”, as defined below).</t>
  </si>
  <si>
    <t>Alternative Performance Measures and Other Performance Metrics</t>
  </si>
  <si>
    <t>Adjusted EBITDA incl. SDIs</t>
  </si>
  <si>
    <t>Adjusted EBITDA margin incl. SDIs</t>
  </si>
  <si>
    <t>Adjusted EPS</t>
  </si>
  <si>
    <t>Annualised recurring revenue (ARR)</t>
  </si>
  <si>
    <t>Annualised recurring revenue growth, %</t>
  </si>
  <si>
    <t>Annualised recurring revenue for the relevant period divided by Annualised recurring revenue for the same period last year.</t>
  </si>
  <si>
    <t>Cost per acquisition (CPA)</t>
  </si>
  <si>
    <t>Customer Acquisition adjusted EBITDA</t>
  </si>
  <si>
    <t>Customer Acquisition adjusted EBITDA margin</t>
  </si>
  <si>
    <t>Customer Acquisition capital expenditures</t>
  </si>
  <si>
    <t xml:space="preserve">Purchases of equipment for new customers and direct incremental costs related to the acquisition of customer contracts. </t>
  </si>
  <si>
    <t>LTM net leverage</t>
  </si>
  <si>
    <t>L2QA net leverage</t>
  </si>
  <si>
    <t>Ratio of last two quarters annualised (L2QA) Adjusted EBITDA and our Total net debt.</t>
  </si>
  <si>
    <t>L2QA secured net leverage</t>
  </si>
  <si>
    <t>Ratio of last two quarters annualised (L2QA) Adjusted EBITDA and our secured net debt.</t>
  </si>
  <si>
    <t>Monthly adjusted EBITDA from our existing subscriber portfolio (Portfolio Services Adjusted EBITDA) divided by the average number of subscribers.</t>
  </si>
  <si>
    <t>Portfolio Services segment revenue (consisting of monthly average subscription fees and sales of additional products and services) divided by the average number of subscribers during the relevant period.</t>
  </si>
  <si>
    <t>Recurring monthly cost (RMC)</t>
  </si>
  <si>
    <t xml:space="preserve">Represents the monthly cost per subscriber in our Portfolio Services segment, calculated as the difference between ARPU and EPC. </t>
  </si>
  <si>
    <t>Revenue growth</t>
  </si>
  <si>
    <t>Revenue for the relevant period divided by revenue for the same period last year.</t>
  </si>
  <si>
    <t>Total net debt</t>
  </si>
  <si>
    <t>Notes</t>
  </si>
  <si>
    <t>1) In December 2020, Hellman &amp; Friedman reviewed and extended its long-term commitment to Verisure by completing the transfer of its indirect shareholdings in Verisure, from Hellman &amp; Friedman Capital Partners VII, L.P. to certain new Hellman &amp; Friedman managed entities, including Hellman &amp; Friedman Capital Partners IX, L.P. In accordance with IFRS 3: Business Combinations, this transfer of shareholdings resulted in a change in control and a significant uplift in asset values due to the fair valuation adjustments at the time of the transfer. The fair value adjusted assets, defined as acquisition-related items, are depreciated and amortised over their useful lives (when applicable) in the consolidated financial statements of the Group. Since this transfer of indirect shareholdings did not have any impact on the underlying Verisure trading activities, and in order to present in a more transparent view, the depreciation and amortisation charges arising on these new / incremental acquisition-related items have been excluded when presenting Adjusted EBIT and Adjusted profit or loss.</t>
  </si>
  <si>
    <t>Monthly average number of subscribers during the period</t>
  </si>
  <si>
    <t>Net subscriber growth</t>
  </si>
  <si>
    <t>Total number of new subscribers added at the end of the period subtracted with number of cancelled subscriptions.</t>
  </si>
  <si>
    <t>Total number of new subscribers added at the end of the period.</t>
  </si>
  <si>
    <t>New subscriber growth rate, net</t>
  </si>
  <si>
    <t>Total number of new subscribers added at the end of the period divided by the number of new subscribers added at the relevant period.</t>
  </si>
  <si>
    <t>Subscriber growth rate, net (%)</t>
  </si>
  <si>
    <t>Number of subscribers at the end of the period divided by the number of subscribers at the end of the relevant period.</t>
  </si>
  <si>
    <t>Quarterly attrition rate annualised, %</t>
  </si>
  <si>
    <t>APMs</t>
  </si>
  <si>
    <t>D&amp;A and asset retirements</t>
  </si>
  <si>
    <t>Adjusted D&amp;A and asset retirements</t>
  </si>
  <si>
    <t>Depreciation, amortisation and asset retirements</t>
  </si>
  <si>
    <t>Represents the average count of active subscribers each month over the specified period. It is calculated by summarising the number of subscribers at the end of each month and dividing by the number of months in the period.</t>
  </si>
  <si>
    <t>The quarterly attrition rate is the number of terminated subscriptions to our monitoring service in the quarter, annualised and divided by the average number of subscribers in the quarter.</t>
  </si>
  <si>
    <r>
      <t xml:space="preserve">Other performance Metrics </t>
    </r>
    <r>
      <rPr>
        <b/>
        <vertAlign val="superscript"/>
        <sz val="10"/>
        <color rgb="FFC00000"/>
        <rFont val="Calibri"/>
        <family val="2"/>
        <scheme val="minor"/>
      </rPr>
      <t>(2)</t>
    </r>
  </si>
  <si>
    <t>2) In addition to the APMs, we use a number of other performance metrics for assessing various aspects of the business performance.  These metrics are not derived from, nor directly reconcilable to, the Company’s financial statements prepared in accordance with IFRS, and therefore do not qualify as APMs.</t>
  </si>
  <si>
    <t>Reversal of depreciation, amortisation and asset retirements</t>
  </si>
  <si>
    <t>Verisure PLC</t>
  </si>
  <si>
    <t>Q4 2025</t>
  </si>
  <si>
    <t>Oct-Dec 25</t>
  </si>
  <si>
    <t>Verisure PLC Trending Schedule</t>
  </si>
  <si>
    <t>Share based compensation expense</t>
  </si>
  <si>
    <t>SDIs - Share based compensation expense</t>
  </si>
  <si>
    <t>Shares purchased by Employee Benefit Trust</t>
  </si>
  <si>
    <t>Share issuance</t>
  </si>
  <si>
    <t>Transaction costs in relation to share issuance</t>
  </si>
  <si>
    <t>Share issuance (net of transaction costs)</t>
  </si>
  <si>
    <r>
      <t>SDIs - Share based compensation expense</t>
    </r>
    <r>
      <rPr>
        <vertAlign val="superscript"/>
        <sz val="9"/>
        <color theme="1"/>
        <rFont val="Calibri"/>
        <family val="2"/>
        <scheme val="minor"/>
      </rPr>
      <t xml:space="preserve"> (3)</t>
    </r>
  </si>
  <si>
    <r>
      <t xml:space="preserve">Adjustment of Acquisition-related items </t>
    </r>
    <r>
      <rPr>
        <vertAlign val="superscript"/>
        <sz val="9"/>
        <color theme="1"/>
        <rFont val="Calibri"/>
        <family val="2"/>
        <scheme val="minor"/>
      </rPr>
      <t>(5)</t>
    </r>
  </si>
  <si>
    <r>
      <t xml:space="preserve">Central and other </t>
    </r>
    <r>
      <rPr>
        <vertAlign val="superscript"/>
        <sz val="9"/>
        <color theme="1"/>
        <rFont val="Calibri"/>
        <family val="2"/>
        <scheme val="minor"/>
      </rPr>
      <t>(6)</t>
    </r>
  </si>
  <si>
    <t xml:space="preserve">5)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</si>
  <si>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6) Relates to certain adjacencies revenue in different countries in Europe which is not considered part of the Group’s core business.</t>
  </si>
  <si>
    <t>Share based compensation reserve</t>
  </si>
  <si>
    <r>
      <t>Memo:  Intangibles related to the acquisition of Securitas Direct AB in 2011 (for Midholding) and to 2020 Group restructuring (for Topholding)</t>
    </r>
    <r>
      <rPr>
        <i/>
        <vertAlign val="superscript"/>
        <sz val="9"/>
        <rFont val="Calibri"/>
        <family val="2"/>
        <scheme val="minor"/>
      </rPr>
      <t xml:space="preserve"> (8)</t>
    </r>
  </si>
  <si>
    <r>
      <t xml:space="preserve">Trade and other receivables </t>
    </r>
    <r>
      <rPr>
        <vertAlign val="superscript"/>
        <sz val="9"/>
        <color rgb="FF000000"/>
        <rFont val="Calibri"/>
        <family val="2"/>
        <scheme val="minor"/>
      </rPr>
      <t>(2)</t>
    </r>
  </si>
  <si>
    <r>
      <t xml:space="preserve">Total non-current assets </t>
    </r>
    <r>
      <rPr>
        <b/>
        <vertAlign val="superscript"/>
        <sz val="9"/>
        <color rgb="FF000000"/>
        <rFont val="Calibri"/>
        <family val="2"/>
        <scheme val="minor"/>
      </rPr>
      <t>(2)</t>
    </r>
  </si>
  <si>
    <r>
      <t xml:space="preserve">Trade receivables </t>
    </r>
    <r>
      <rPr>
        <vertAlign val="superscript"/>
        <sz val="9"/>
        <color rgb="FF000000"/>
        <rFont val="Calibri"/>
        <family val="2"/>
        <scheme val="minor"/>
      </rPr>
      <t>(2)</t>
    </r>
  </si>
  <si>
    <r>
      <t xml:space="preserve">Prepayments and accrued income </t>
    </r>
    <r>
      <rPr>
        <vertAlign val="superscript"/>
        <sz val="9"/>
        <color rgb="FF000000"/>
        <rFont val="Calibri"/>
        <family val="2"/>
        <scheme val="minor"/>
      </rPr>
      <t>(2)</t>
    </r>
  </si>
  <si>
    <r>
      <t xml:space="preserve">Total current assets </t>
    </r>
    <r>
      <rPr>
        <b/>
        <vertAlign val="superscript"/>
        <sz val="9"/>
        <color rgb="FF000000"/>
        <rFont val="Calibri"/>
        <family val="2"/>
        <scheme val="minor"/>
      </rPr>
      <t>(2)</t>
    </r>
  </si>
  <si>
    <r>
      <t xml:space="preserve">Total assets </t>
    </r>
    <r>
      <rPr>
        <b/>
        <vertAlign val="superscript"/>
        <sz val="9"/>
        <color rgb="FF000000"/>
        <rFont val="Calibri"/>
        <family val="2"/>
        <scheme val="minor"/>
      </rPr>
      <t>(2)</t>
    </r>
  </si>
  <si>
    <r>
      <t xml:space="preserve">Long-term borrowings </t>
    </r>
    <r>
      <rPr>
        <vertAlign val="superscript"/>
        <sz val="9"/>
        <color rgb="FF000000"/>
        <rFont val="Calibri"/>
        <family val="2"/>
        <scheme val="minor"/>
      </rPr>
      <t>(2)</t>
    </r>
  </si>
  <si>
    <r>
      <t xml:space="preserve">Other non-current liabilities </t>
    </r>
    <r>
      <rPr>
        <vertAlign val="superscript"/>
        <sz val="9"/>
        <color rgb="FF000000"/>
        <rFont val="Calibri"/>
        <family val="2"/>
        <scheme val="minor"/>
      </rPr>
      <t>(2)</t>
    </r>
  </si>
  <si>
    <r>
      <t xml:space="preserve">Total non-current liabilities </t>
    </r>
    <r>
      <rPr>
        <b/>
        <vertAlign val="superscript"/>
        <sz val="9"/>
        <color rgb="FF000000"/>
        <rFont val="Calibri"/>
        <family val="2"/>
        <scheme val="minor"/>
      </rPr>
      <t>(2)</t>
    </r>
  </si>
  <si>
    <r>
      <t xml:space="preserve">Short-term borrowings </t>
    </r>
    <r>
      <rPr>
        <vertAlign val="superscript"/>
        <sz val="9"/>
        <color rgb="FF000000"/>
        <rFont val="Calibri"/>
        <family val="2"/>
        <scheme val="minor"/>
      </rPr>
      <t>(2)</t>
    </r>
  </si>
  <si>
    <r>
      <t xml:space="preserve">Accrued expenses and deferred income </t>
    </r>
    <r>
      <rPr>
        <vertAlign val="superscript"/>
        <sz val="9"/>
        <color rgb="FF000000"/>
        <rFont val="Calibri"/>
        <family val="2"/>
        <scheme val="minor"/>
      </rPr>
      <t>(2)</t>
    </r>
  </si>
  <si>
    <r>
      <t xml:space="preserve">Total current liabilities </t>
    </r>
    <r>
      <rPr>
        <b/>
        <vertAlign val="superscript"/>
        <sz val="9"/>
        <color rgb="FF000000"/>
        <rFont val="Calibri"/>
        <family val="2"/>
        <scheme val="minor"/>
      </rPr>
      <t>(2)</t>
    </r>
  </si>
  <si>
    <r>
      <t xml:space="preserve">Total liabilities </t>
    </r>
    <r>
      <rPr>
        <b/>
        <vertAlign val="superscript"/>
        <sz val="9"/>
        <color rgb="FF000000"/>
        <rFont val="Calibri"/>
        <family val="2"/>
        <scheme val="minor"/>
      </rPr>
      <t>(2)</t>
    </r>
  </si>
  <si>
    <r>
      <t xml:space="preserve">Total equity and liabilities </t>
    </r>
    <r>
      <rPr>
        <b/>
        <vertAlign val="superscript"/>
        <sz val="9"/>
        <color rgb="FF000000"/>
        <rFont val="Calibri"/>
        <family val="2"/>
        <scheme val="minor"/>
      </rPr>
      <t>(2)</t>
    </r>
  </si>
  <si>
    <r>
      <t xml:space="preserve">Trade Receivables </t>
    </r>
    <r>
      <rPr>
        <vertAlign val="superscript"/>
        <sz val="9"/>
        <color theme="1"/>
        <rFont val="Calibri"/>
        <family val="2"/>
        <scheme val="minor"/>
      </rPr>
      <t>(3)</t>
    </r>
  </si>
  <si>
    <r>
      <t xml:space="preserve">Financial liability:  Factoring balance </t>
    </r>
    <r>
      <rPr>
        <vertAlign val="superscript"/>
        <sz val="9"/>
        <color theme="1"/>
        <rFont val="Calibri"/>
        <family val="2"/>
        <scheme val="minor"/>
      </rPr>
      <t>(4)</t>
    </r>
  </si>
  <si>
    <r>
      <t xml:space="preserve">Other Prepayments and Deferrals </t>
    </r>
    <r>
      <rPr>
        <vertAlign val="superscript"/>
        <sz val="9"/>
        <color theme="1"/>
        <rFont val="Calibri"/>
        <family val="2"/>
        <scheme val="minor"/>
      </rPr>
      <t>(5)</t>
    </r>
  </si>
  <si>
    <t>5) Restated amount in the Balance Sheet under "Prepayments and accrued income", "Other non-current liabilities" and "Accrued expenses and deferred income". From Q1 2025 onwards the Company does not track this concept.</t>
  </si>
  <si>
    <t>2)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</si>
  <si>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3) SDIs - Share based compensation expense include the costs associated with equity-based long-term incentive plans. Refer to Note 5 of the Verisure PLC 2025 full year report. </t>
  </si>
  <si>
    <r>
      <t xml:space="preserve">Annualised reccurring revenue (ARR) </t>
    </r>
    <r>
      <rPr>
        <vertAlign val="superscript"/>
        <sz val="9"/>
        <color theme="1"/>
        <rFont val="Calibri"/>
        <family val="2"/>
        <scheme val="minor"/>
      </rPr>
      <t>(2)</t>
    </r>
  </si>
  <si>
    <r>
      <t>Acquisition multiple</t>
    </r>
    <r>
      <rPr>
        <vertAlign val="superscript"/>
        <sz val="9"/>
        <color theme="1"/>
        <rFont val="Calibri"/>
        <family val="2"/>
        <scheme val="minor"/>
      </rPr>
      <t xml:space="preserve"> (4)</t>
    </r>
  </si>
  <si>
    <t>3) Portfolio services capex included other corporate capex (investments in R&amp;D, IT and premises) until 2017. Other corporate capex is reported separately ince 2018.</t>
  </si>
  <si>
    <t>5) Portfolio reinvestment rate is defined as customer acquisition spend (customer acquisition EBITDA + customer acquisition capex) / (portfolio services adjusted EBITDA – portfolio services capex).</t>
  </si>
  <si>
    <t xml:space="preserve">2) SDIs - EBITDA mainly include ongoing transformational projects and restructuring costs. </t>
  </si>
  <si>
    <t>4) SDIs - Retirement of Assets mainly include write-offs of capitalised R&amp;D projects.</t>
  </si>
  <si>
    <t xml:space="preserve">5) Adjustment of acquisition-related items mainly include amortisation of acquisition-related intangible assets, related primarily to the amortisation of the intangible assets recognised after the Group reorganization in 2020. </t>
  </si>
  <si>
    <r>
      <t xml:space="preserve">SDIs - Share based compensation expense </t>
    </r>
    <r>
      <rPr>
        <vertAlign val="superscript"/>
        <sz val="9"/>
        <color theme="1"/>
        <rFont val="Calibri"/>
        <family val="2"/>
        <scheme val="minor"/>
      </rPr>
      <t>(3)</t>
    </r>
  </si>
  <si>
    <r>
      <t>Memo:  Intangibles related to the acquisition of Securitas Direct AB in 2011 (for Midholding) and to 2020 Group restructuring (for Topholding)</t>
    </r>
    <r>
      <rPr>
        <i/>
        <vertAlign val="superscript"/>
        <sz val="9"/>
        <color theme="1"/>
        <rFont val="Calibri"/>
        <family val="2"/>
        <scheme val="minor"/>
      </rPr>
      <t xml:space="preserve"> (8)</t>
    </r>
  </si>
  <si>
    <r>
      <t xml:space="preserve">Interest received </t>
    </r>
    <r>
      <rPr>
        <vertAlign val="superscript"/>
        <sz val="9"/>
        <color theme="1"/>
        <rFont val="Calibri"/>
        <family val="2"/>
        <scheme val="minor"/>
      </rPr>
      <t>(3)</t>
    </r>
  </si>
  <si>
    <r>
      <t xml:space="preserve">Interest paid </t>
    </r>
    <r>
      <rPr>
        <vertAlign val="superscript"/>
        <sz val="9"/>
        <color theme="1"/>
        <rFont val="Calibri"/>
        <family val="2"/>
        <scheme val="minor"/>
      </rPr>
      <t>(3)</t>
    </r>
  </si>
  <si>
    <r>
      <t>Interest paid</t>
    </r>
    <r>
      <rPr>
        <vertAlign val="superscript"/>
        <sz val="9"/>
        <color theme="1"/>
        <rFont val="Calibri"/>
        <family val="2"/>
        <scheme val="minor"/>
      </rPr>
      <t xml:space="preserve"> (3)</t>
    </r>
  </si>
  <si>
    <r>
      <t xml:space="preserve">LTM monthly average revenue per user (LTM ARPU) </t>
    </r>
    <r>
      <rPr>
        <vertAlign val="superscript"/>
        <sz val="9"/>
        <color theme="1"/>
        <rFont val="Calibri"/>
        <family val="2"/>
        <scheme val="minor"/>
      </rPr>
      <t>(2)</t>
    </r>
  </si>
  <si>
    <t>1) The trending schedule reflects figures from Verisure Midholding AB ("Midholding") prior to 2021, Verisure Group Topholding AB ("Topholding") from 2021 to 2024, and Verisure PLC in 2025. Topholding was incorporated at the end of 2020, becoming the sole shareholder of Midholding. In 2025, Verisure PLC was created and became the new shareholder of Topholding, serving as the Group’s publicly-listed entity. The primary distinction between Midholding and Topholding's reported figures lies in Topholding's recognition of significant acquisition-related intangible assets (primarily Goodwill, Customer Portfolio, and Other Intangible Assets) at fair value on its Balance Sheet at the time of incorporation, along with a corresponding increase in Equity. This results in higher reported Depreciation &amp; Amortization (D&amp;A) for Topholding due to the amortization of these intangible assets, consequently leading to differences in operating profit and net income in the Income Statement. There is no material difference between Topholding’s and Verisure PLC’s reporting figures, and the underlying business performance remains consistent across all entities.</t>
  </si>
  <si>
    <t>5) Portfolio reinvestment rate is defined as customer acquisition cost (customer acquisition adjusted EBITDA + customer acquisition capex) / portfolio cash flow (portfolio services adjusted EBITDA – portfolio services capex).</t>
  </si>
  <si>
    <t>Customer acquisition cost (adjusted EBITDA - capex)</t>
  </si>
  <si>
    <r>
      <t xml:space="preserve">Adjusted EPS </t>
    </r>
    <r>
      <rPr>
        <vertAlign val="superscript"/>
        <sz val="9"/>
        <rFont val="Calibri"/>
        <family val="2"/>
        <scheme val="minor"/>
      </rPr>
      <t>(7)</t>
    </r>
  </si>
  <si>
    <t>Adjusted number of shares outstanding at period-end</t>
  </si>
  <si>
    <t>000</t>
  </si>
  <si>
    <r>
      <t xml:space="preserve">Adjusted EPS </t>
    </r>
    <r>
      <rPr>
        <b/>
        <vertAlign val="superscript"/>
        <sz val="9"/>
        <rFont val="Calibri"/>
        <family val="2"/>
        <scheme val="minor"/>
      </rPr>
      <t>(7)</t>
    </r>
  </si>
  <si>
    <t>Weighted average number of shares outstanding at period-end</t>
  </si>
  <si>
    <r>
      <t xml:space="preserve">EPS, basic and diluted </t>
    </r>
    <r>
      <rPr>
        <b/>
        <vertAlign val="superscript"/>
        <sz val="9"/>
        <rFont val="Calibri"/>
        <family val="2"/>
        <scheme val="minor"/>
      </rPr>
      <t>(19)</t>
    </r>
  </si>
  <si>
    <r>
      <t>Total net debt (excl. IFRS 16)</t>
    </r>
    <r>
      <rPr>
        <vertAlign val="superscript"/>
        <sz val="9"/>
        <color theme="1"/>
        <rFont val="Calibri"/>
        <family val="2"/>
        <scheme val="minor"/>
      </rPr>
      <t xml:space="preserve"> (8)</t>
    </r>
  </si>
  <si>
    <r>
      <t xml:space="preserve">Total net debt (incl. IFRS 16) </t>
    </r>
    <r>
      <rPr>
        <vertAlign val="superscript"/>
        <sz val="9"/>
        <color theme="1"/>
        <rFont val="Calibri"/>
        <family val="2"/>
        <scheme val="minor"/>
      </rPr>
      <t>(8)</t>
    </r>
  </si>
  <si>
    <r>
      <t xml:space="preserve">LTM net leverage </t>
    </r>
    <r>
      <rPr>
        <vertAlign val="superscript"/>
        <sz val="9"/>
        <color theme="1"/>
        <rFont val="Calibri"/>
        <family val="2"/>
        <scheme val="minor"/>
      </rPr>
      <t>(9)</t>
    </r>
  </si>
  <si>
    <r>
      <t xml:space="preserve">L2QA net leverage </t>
    </r>
    <r>
      <rPr>
        <vertAlign val="superscript"/>
        <sz val="9"/>
        <color theme="1"/>
        <rFont val="Calibri"/>
        <family val="2"/>
        <scheme val="minor"/>
      </rPr>
      <t>(10)</t>
    </r>
  </si>
  <si>
    <r>
      <t xml:space="preserve">Repayment of lease liability </t>
    </r>
    <r>
      <rPr>
        <vertAlign val="superscript"/>
        <sz val="9"/>
        <color theme="1"/>
        <rFont val="Calibri"/>
        <family val="2"/>
        <scheme val="minor"/>
      </rPr>
      <t>(11)</t>
    </r>
  </si>
  <si>
    <r>
      <t xml:space="preserve">Change in working capital </t>
    </r>
    <r>
      <rPr>
        <vertAlign val="superscript"/>
        <sz val="9"/>
        <color theme="1"/>
        <rFont val="Calibri"/>
        <family val="2"/>
        <scheme val="minor"/>
      </rPr>
      <t>(12)</t>
    </r>
  </si>
  <si>
    <r>
      <t>Change in borrowings and group contributions (excl. repayment of lease liability)</t>
    </r>
    <r>
      <rPr>
        <vertAlign val="superscript"/>
        <sz val="9"/>
        <color theme="1"/>
        <rFont val="Calibri"/>
        <family val="2"/>
        <scheme val="minor"/>
      </rPr>
      <t xml:space="preserve"> (11)</t>
    </r>
  </si>
  <si>
    <r>
      <t xml:space="preserve">SDIs - EBITDA </t>
    </r>
    <r>
      <rPr>
        <vertAlign val="superscript"/>
        <sz val="9"/>
        <rFont val="Calibri"/>
        <family val="2"/>
        <scheme val="minor"/>
      </rPr>
      <t>(13)</t>
    </r>
  </si>
  <si>
    <r>
      <t xml:space="preserve">SDIs - Share based compensation expense </t>
    </r>
    <r>
      <rPr>
        <vertAlign val="superscript"/>
        <sz val="9"/>
        <color theme="1"/>
        <rFont val="Calibri"/>
        <family val="2"/>
        <scheme val="minor"/>
      </rPr>
      <t>(14)</t>
    </r>
  </si>
  <si>
    <r>
      <t xml:space="preserve">SDIs - asset retirements </t>
    </r>
    <r>
      <rPr>
        <vertAlign val="superscript"/>
        <sz val="9"/>
        <rFont val="Calibri"/>
        <family val="2"/>
        <scheme val="minor"/>
      </rPr>
      <t>(15)</t>
    </r>
  </si>
  <si>
    <r>
      <t xml:space="preserve">Adjustment of acquisition-related Items </t>
    </r>
    <r>
      <rPr>
        <vertAlign val="superscript"/>
        <sz val="9"/>
        <rFont val="Calibri"/>
        <family val="2"/>
        <scheme val="minor"/>
      </rPr>
      <t>(16)</t>
    </r>
  </si>
  <si>
    <r>
      <t xml:space="preserve">SDIs - EBITDA add-back </t>
    </r>
    <r>
      <rPr>
        <vertAlign val="superscript"/>
        <sz val="9"/>
        <rFont val="Calibri"/>
        <family val="2"/>
        <scheme val="minor"/>
      </rPr>
      <t>(13)</t>
    </r>
  </si>
  <si>
    <r>
      <t xml:space="preserve">SDIs - Share based compensation expense  </t>
    </r>
    <r>
      <rPr>
        <vertAlign val="superscript"/>
        <sz val="9"/>
        <color theme="1"/>
        <rFont val="Calibri"/>
        <family val="2"/>
        <scheme val="minor"/>
      </rPr>
      <t>(14)</t>
    </r>
  </si>
  <si>
    <r>
      <t xml:space="preserve">SDIs - Asset retirements add-back  </t>
    </r>
    <r>
      <rPr>
        <vertAlign val="superscript"/>
        <sz val="9"/>
        <rFont val="Calibri"/>
        <family val="2"/>
        <scheme val="minor"/>
      </rPr>
      <t>(15)</t>
    </r>
  </si>
  <si>
    <r>
      <t xml:space="preserve">Adjustment of acquisition-related Items add-back </t>
    </r>
    <r>
      <rPr>
        <vertAlign val="superscript"/>
        <sz val="9"/>
        <rFont val="Calibri"/>
        <family val="2"/>
        <scheme val="minor"/>
      </rPr>
      <t>(16)</t>
    </r>
  </si>
  <si>
    <r>
      <t xml:space="preserve">SDIs - Financial items add-back </t>
    </r>
    <r>
      <rPr>
        <vertAlign val="superscript"/>
        <sz val="9"/>
        <rFont val="Calibri"/>
        <family val="2"/>
        <scheme val="minor"/>
      </rPr>
      <t>(17)</t>
    </r>
  </si>
  <si>
    <r>
      <t xml:space="preserve">SDI tax items affecting net profit or loss </t>
    </r>
    <r>
      <rPr>
        <vertAlign val="superscript"/>
        <sz val="9"/>
        <rFont val="Calibri"/>
        <family val="2"/>
        <scheme val="minor"/>
      </rPr>
      <t>(18)</t>
    </r>
  </si>
  <si>
    <t>2) Annualized Recurring Revenue (ARR) is defined as the product of Total Subscribers at the End of Period (EoP), Last Twelve Months (LTM) Average Revenue Per User (ARPU), and 12. ARPU primarily comprises recurring subscription fees, along with a small component of additional services provided to existing customers. LTM ARPU is calculated by dividing the LTM portfolio services revenue by the LTM monthly average number of subscribers, and then dividing that result by 12.</t>
  </si>
  <si>
    <t>8) Total net debt (excl. IFRS 16) calculated as the sum of financial indebtedness, defined as interest-bearing debt from external counterparties, excluding accrued interest, lease liabilities and factoring liabilities, less the sum of available cash and financial receivables. Total net debt (incl. IFRS 16) calculated on the same basis but including lease liabilities.</t>
  </si>
  <si>
    <t>9) Ratio of Last Twelve Months’ (LTM) Adjusted EBITDA and Total net debt. Ratio is calculated excluding IFRS 16 leases until 2020 and including IFRS16 leases from 2021 onwards. Factoring arrangement not included. See the tab "Annual BS" for factoring arrangement values.</t>
  </si>
  <si>
    <t>10) Ratio of Last Two Quarters Annualised (L2QA) Adjusted EBITDA (including FOG savings) and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</si>
  <si>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11) Until 2018 operating lease costs were reported as operating expenses above EBITDA. From 2019 onwards, the Group adopted IFRS16 leases. More information can be found in Note 11 of Verisure´s 2019 Midholding Annual Report.</t>
  </si>
  <si>
    <t>12)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</si>
  <si>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16)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</si>
  <si>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17) SDIs - Financial items mainly include revaluation of financial assets and liabilities and costs associated to changes in our capital structure. SDIs - Financial items started to be reported in 2017.</t>
  </si>
  <si>
    <t xml:space="preserve">18) SDI tax items affecting net profit or loss include the tax impact of SDIs and adjustment of acquisition-related items affecting net profit or loss. </t>
  </si>
  <si>
    <t>9) Ratio of last twelve months’ (LTM) Adjusted EBITDA and our Total net debt. Ratio is calculated excluding IFRS 16 leases until 2020 and including IFRS16 leases from 2021 onwards. Factoring arrangement not included. See the tab "Quarerly BS" for factoring arrangement values.</t>
  </si>
  <si>
    <t>10) Ratio of last two quarters annualised (L2QA) Adjusted EBITDA (including FOG savings) and our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</si>
  <si>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16) Adjustment of acquisition-related items mainly includes the amortisation of acquired intangible assets recognised after a business combination in December 2020.</t>
  </si>
  <si>
    <t xml:space="preserve">17) SDIs - Financial items mainly include revaluation of financial assets and liabilities and costs associated to changes in our capital structure. </t>
  </si>
  <si>
    <t>18) SDI tax items affecting net profit or loss include the tax impact of SDIs and adjustment of acquisition-related items affecting net profit or loss. Quarterly information for periods prior to 2024 represents management’s preliminary estimates.</t>
  </si>
  <si>
    <t>7) Adjusted earnings per share (EPS) is calculated based on the total number of Verisure plc shares following completion of the listing on Nasdaq Stockholm on 8 October 2025 and includes the issuance of new shares the same day. The amount of shares outstanding at 8 October 2025, including the shares issued the same day, has also been applied to the comparative periods.</t>
  </si>
  <si>
    <t>19) Earnings per share (EPS), basic and diluted, is calculated based on the weighted average number of outstanding shares in the period. The outstanding number of shares prior to the listing on Nasdaq Stockholm on 8 October 2025 is based on the total number of Verisure plc shares (800,000,000) at the time of listing. The amount of shares prior to the listing on Nasdaq Stockholm has also been applied to the comparative periods.</t>
  </si>
  <si>
    <t>8) For Verisure Midholding AB, this includes goodwill, customer portfolio (acquired customer contracts), and other intangible assets (technology rights, tradenames, etc.) arising from the 2011 acquisition of Securitas Direct AB. For Verisure Group Topholding AB and Verisure PLC, it includes significant intangible assets recognized at fair value following a 2020 corporate reorganization, where Verisure Group Topholding AB was incorporated and a change in control occurred from an IFRS perspective.</t>
  </si>
  <si>
    <t>3) In accordance with IFRS18, interest received will be included in cash flow from investing activities from Q4 2025 onwards, while interest paid will continue to be reported separately within cash flow from financing activities</t>
  </si>
  <si>
    <t>14) SDIs - Share based compensation expense reflects costs from equity-based long-term incentive plans. See Note 5 of the Verisure PLC 2025 full year report for details</t>
  </si>
  <si>
    <t xml:space="preserve">13) SDIs - EBITDA mainly reflects ongoing transformational projects and restructuring costs. </t>
  </si>
  <si>
    <t>15) SDIs - Asset retirements mainly reflects write-offs of capitalised R&amp;D projects.</t>
  </si>
  <si>
    <t>14) SDIs - Share based compensation expense reflects costs from equity-based long-term incentive plans. See Note 5 of the Verisure PLC 2025 full year report for details.</t>
  </si>
  <si>
    <t>3) SDIs - Share based compensation expense reflects costs from equity-based long-term incentive plans. See Note 5 of the Verisure PLC 2025 full year report for details.</t>
  </si>
  <si>
    <t>Cash Conversion</t>
  </si>
  <si>
    <t>The ratio of Customer acquisition Cost and Portfolio services Adjusted EBITDA less Portfolio services capital expenditures.</t>
  </si>
  <si>
    <t>Portfolio reinvestment rate</t>
  </si>
  <si>
    <t>3) ROCE defined as LTM Adjusted EBIT / Average capital employed in the last four quarters.</t>
  </si>
  <si>
    <t>Updated as of Q1 2026</t>
  </si>
  <si>
    <t>Q1 2026</t>
  </si>
  <si>
    <r>
      <t xml:space="preserve">Annualised reccurring revenue (ARR) - previous definition </t>
    </r>
    <r>
      <rPr>
        <vertAlign val="superscript"/>
        <sz val="9"/>
        <color theme="1"/>
        <rFont val="Calibri"/>
        <family val="2"/>
        <scheme val="minor"/>
      </rPr>
      <t>(2)</t>
    </r>
  </si>
  <si>
    <t>Jan-Mar 26</t>
  </si>
  <si>
    <t>1) The trending schedule presents figures for Verisure Group Topholding AB ("Topholding") up to Q3 2025 and for Verisure PLC in Q4 2025. Verisure PLC, established in 2025 as the Group's publicly-listed entity, became the new shareholder of Topholding. There are no material differences in reporting figures or underlying business performance between Topholding and Verisure PLC.</t>
  </si>
  <si>
    <t>Employee Benefit Trusts</t>
  </si>
  <si>
    <r>
      <t xml:space="preserve">SDIs - Asset retirements </t>
    </r>
    <r>
      <rPr>
        <vertAlign val="superscript"/>
        <sz val="9"/>
        <rFont val="Calibri"/>
        <family val="2"/>
        <scheme val="minor"/>
      </rPr>
      <t>(4)</t>
    </r>
  </si>
  <si>
    <t>4) SDIs - Asset retirements mainly include write-offs of a capitalised R&amp;D project.</t>
  </si>
  <si>
    <t xml:space="preserve">Operating profit, excluding depreciation and amortisation, asset retirements and separately disclosed items for the Adjacencies segment. </t>
  </si>
  <si>
    <t xml:space="preserve">Operating profit, excluding depreciation and amortisation, asset retirements and separately disclosed items for the Customer Acquisition segment. </t>
  </si>
  <si>
    <t xml:space="preserve">Operating profit, excluding depreciation and amortisation, asset retirements and separately disclosed items for the Portfolio Services segment. </t>
  </si>
  <si>
    <r>
      <t xml:space="preserve">SDIs - Asset retirements </t>
    </r>
    <r>
      <rPr>
        <vertAlign val="superscript"/>
        <sz val="9"/>
        <rFont val="Calibri"/>
        <family val="2"/>
        <scheme val="minor"/>
      </rPr>
      <t>(15)</t>
    </r>
  </si>
  <si>
    <t>2) Annualized Recurring Revenue (ARR) is defined as the product of Total Subscribers at the End of Period (EoP), Last Twelve Months (LTM) Average Revenue Per User (ARPU), and 12. ARPU primarily comprises recurring subscription fees, along with a small component of additional services provided to existing customers. LTM ARPU is calculated by dividing the LTM portfolio services revenue by the LTM monthly average number of subscribers, and then dividing that result by 12. The Group updated how it defines ARR. By including LTM trailing ARPU, rather than annualising the reporting quarter, the metric is more stable against quarterly seasonality, particularly price increases and upgrade propensity. Please refer to section "Alternative performance measures and other performance metrics" in the Q1 2026 report for further information.</t>
  </si>
  <si>
    <r>
      <t xml:space="preserve">Change in revolving credit facility </t>
    </r>
    <r>
      <rPr>
        <vertAlign val="superscript"/>
        <sz val="9"/>
        <color theme="1"/>
        <rFont val="Calibri"/>
        <family val="2"/>
        <scheme val="minor"/>
      </rPr>
      <t>(4)</t>
    </r>
  </si>
  <si>
    <r>
      <t xml:space="preserve">Change in factoring liabilities </t>
    </r>
    <r>
      <rPr>
        <vertAlign val="superscript"/>
        <sz val="9"/>
        <color theme="1"/>
        <rFont val="Calibri"/>
        <family val="2"/>
        <scheme val="minor"/>
      </rPr>
      <t>(4)</t>
    </r>
  </si>
  <si>
    <r>
      <t xml:space="preserve">Change in other borrowings </t>
    </r>
    <r>
      <rPr>
        <vertAlign val="superscript"/>
        <sz val="9"/>
        <color theme="1"/>
        <rFont val="Calibri"/>
        <family val="2"/>
        <scheme val="minor"/>
      </rPr>
      <t>(4)</t>
    </r>
  </si>
  <si>
    <r>
      <t xml:space="preserve">Change in borrowings </t>
    </r>
    <r>
      <rPr>
        <vertAlign val="superscript"/>
        <sz val="9"/>
        <color theme="1"/>
        <rFont val="Calibri"/>
        <family val="2"/>
        <scheme val="minor"/>
      </rPr>
      <t>(2)(4)</t>
    </r>
  </si>
  <si>
    <r>
      <t xml:space="preserve">Cash flow from change in working capital </t>
    </r>
    <r>
      <rPr>
        <vertAlign val="superscript"/>
        <sz val="9"/>
        <color theme="1"/>
        <rFont val="Calibri"/>
        <family val="2"/>
        <scheme val="minor"/>
      </rPr>
      <t>(5)</t>
    </r>
  </si>
  <si>
    <r>
      <t xml:space="preserve">Cash flow from financing activities </t>
    </r>
    <r>
      <rPr>
        <vertAlign val="superscript"/>
        <sz val="9"/>
        <color theme="1"/>
        <rFont val="Calibri"/>
        <family val="2"/>
        <scheme val="minor"/>
      </rPr>
      <t>(6)</t>
    </r>
  </si>
  <si>
    <t>5) Restated amount in the Cash Flow under "Cash flow from change in working capital" (change in trade receivables and change in other payables).  From Q1 2025 onwards the Company does not track this concept.</t>
  </si>
  <si>
    <t>6) Restated amount in the Cash Flow under "Cash flow from financing activities".  From Q1 2025 onwards the Company does not track this concept.</t>
  </si>
  <si>
    <t>4)  From Q2 2025 onwards, the Group reported “Change in borrowings” across three lines: “Change in revolving credit facility", “Repayment of lease liability" and “Change in other borrowings” (which included changes in factoring liabilities). From Q1 2026 onwards, “Change in borrowings” is presented across four lines, following the separate disclosure of “Change in factoring liabilities”.</t>
  </si>
  <si>
    <t>5) Restated amount in the Cash Flow under "Cash flow from change in working capital" (change in trade receivables and change in other payables).</t>
  </si>
  <si>
    <t>6) Restated amount in the Cash Flow under "Cash flow from financing activities".</t>
  </si>
  <si>
    <t xml:space="preserve">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 </t>
  </si>
  <si>
    <t>4) From 2025 onwards, the Group reports "Change in borrowings" across three lines: "Change in revolving credit facility", "Repayment of lease liability" and "Change in other borrowings".</t>
  </si>
  <si>
    <t>Disposal of other investments</t>
  </si>
  <si>
    <t xml:space="preserve">Customer acquisition other revenue </t>
  </si>
  <si>
    <t>Free cash flow</t>
  </si>
  <si>
    <t>Adjusted Net profit or (loss)</t>
  </si>
  <si>
    <t>Adjusted Operating Cash Flow</t>
  </si>
  <si>
    <t>Adjusted Operating Cash Flow before portfolio growth (as defined below) less organic portfolio growth investment (the difference between the number of new customers and the number of cancellations, multiplied by CPA).</t>
  </si>
  <si>
    <t>Adjusted Operating Cash Flow before portfolio growth</t>
  </si>
  <si>
    <t>Annualised recurring revenue (ARR) - previous definition</t>
  </si>
  <si>
    <t>Adjusted operating cash flow less taxes paid, net interest paid and other financial items, and EBITDA SDIs. The measure excludes cash flows relating to M&amp;A activity, changes in borrowings, and distributions to shareholders.</t>
  </si>
  <si>
    <t>Total number of subscribers in our portfolio at the end of the period, multiplied by the last twelve months (LTM) average revenue per user (ARPU as defined below), multiplied by 12 months.</t>
  </si>
  <si>
    <t>Operating profit, excluding acquisition-related items, share-based compensation expenses and separately disclosed items.
Acquisition-related items relate to the amortisation and depreciation impact on Operating profit mainly from the 2020 Business Combination¹. This impact is excluded from operating profit to better reflect underlying business performance absent the 2020 Business Combination¹</t>
  </si>
  <si>
    <t>Adjusted EBIT divided by revenue.</t>
  </si>
  <si>
    <t>Operating profit, excluding depreciation, amortisation, and asset retirements, separately disclosed items and share-based compensation.</t>
  </si>
  <si>
    <t>Operating profit, excluding depreciation, amortisation and asset retirements.</t>
  </si>
  <si>
    <t>Adjusted EBITDA divided by revenue.</t>
  </si>
  <si>
    <t>Adjusted EBITDA incl. SDIs divided by revenue.</t>
  </si>
  <si>
    <t>Net profit or (loss) for the period attributable to the shareholders of the parent company, before acquisition-related items, share-based compensation expenses and separately disclosed items including the tax impact of these components, divided by the weighted average number of shares for the period. Acquisition-related items relate to the amortisation and depreciation impact on net profit mainly from the 2020 Business Combination¹. This impact is excluded to better reflect the underlying net profit absent the 2020 Business Combination¹.</t>
  </si>
  <si>
    <t>Adjusted Net profit or (loss) is defined as net profit or (loss) for the period, before acquisition-related items, share-based compensation expenses, and separately disclosed items (net of tax). Acquisition-related items relate to the amortisation and depreciation impact in net profit absent historic business combinations¹.</t>
  </si>
  <si>
    <t>Adjusted EBIT, add-back depreciation, amortisation and asset retirements, Customer acquisition Adjusted EBITDA, less capital expenditures, repayment of lease liabilities, and change in working capital for the period, before the attrition replacement investment (the number of cancellations multiplied by CPA).</t>
  </si>
  <si>
    <t>Total number of subscribers in our portfolio at the end of the period, multiplied by the last three months average revenue per user (ARPU, as defined below), multiplied by 12 months.</t>
  </si>
  <si>
    <t>Adjusted Operating Cash Flow divided by Adjusted EBIT.</t>
  </si>
  <si>
    <t>Net cash investment to acquire a subscriber, including costs related to the marketing and sales process, installation of the alarm system, costs of alarm system products and overhead expenses for the Customer Acquisition process. The metric is calculated net of revenue from security audit and installation fees charged to the subscriber and represents the sum of Adjusted EBITDA plus capital expenditures in our Customer Acquisition segment on average for every subscriber acquired.</t>
  </si>
  <si>
    <t>Customer Acquisition Adjusted EBITDA divided by Customer Acquisition revenue.</t>
  </si>
  <si>
    <t>Total net debt divided by the last 12 months' Adjusted EBITDA.</t>
  </si>
  <si>
    <t>Portfolio Services Adjusted EBITDA divided by Portfolio Services revenue.</t>
  </si>
  <si>
    <t>Separately disclosed items (SDIs) are income and costs that have been recognised in the consolidated income statement which management believes, due to their nature, collective size or incident, should be disclosed separately to give a more comparable view of the year-on-year financial performance.</t>
  </si>
  <si>
    <t>Sum of financial indebtedness, defined as interest bearing debt from external counterparties, lease liabilities, excluding accrued interest and liabilities from qualified receivables financing, less the sum of available cash and financial receivables.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</si>
</sst>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 #,##0\ _€_-;\-* #,##0\ _€_-;_-* &quot;-&quot;\ _€_-;_-@_-"/>
    <numFmt numFmtId="170" formatCode="_-* #,##0.00\ _€_-;\-* #,##0.00\ _€_-;_-* &quot;-&quot;??\ _€_-;_-@_-"/>
    <numFmt numFmtId="171" formatCode="* #,##0_);* \(#,##0\);&quot;-&quot;??_);@"/>
    <numFmt numFmtId="172" formatCode="* \(#,##0\);* #,##0_);&quot;-&quot;??_);@"/>
    <numFmt numFmtId="173" formatCode="#,##0.0;\(#,##0.0\);&quot;--&quot;"/>
    <numFmt numFmtId="174" formatCode="0.0\x"/>
    <numFmt numFmtId="175" formatCode="#,###;\(#,###\)"/>
    <numFmt numFmtId="176" formatCode="#,##0;\(#,##0\);\-"/>
    <numFmt numFmtId="177" formatCode="#,##0_);\(#,##0\);&quot;–&quot;_);@_)"/>
    <numFmt numFmtId="178" formatCode="#,##0%_);\(#,##0%\);&quot;–&quot;_);@_)"/>
    <numFmt numFmtId="179" formatCode="#,##0.0%_);\(#,##0.0%\);&quot;–&quot;_);@_)"/>
    <numFmt numFmtId="180" formatCode="#,##0.0_);\(#,##0.0\);&quot;–&quot;_);@_)"/>
    <numFmt numFmtId="181" formatCode="0.0%;\(0.0%;\-"/>
    <numFmt numFmtId="182" formatCode="0.0%;\(0.0%\);\-"/>
    <numFmt numFmtId="183" formatCode="#,##0.000;\(#,##0.000\);\-"/>
    <numFmt numFmtId="184" formatCode="#,##0.0;\(#,##0.0\);\-"/>
    <numFmt numFmtId="185" formatCode="0%;\(0%\);\-"/>
    <numFmt numFmtId="186" formatCode="#,##0.000"/>
    <numFmt numFmtId="187" formatCode="_-* #,##0_-;\-* #,##0_-;_-* &quot;-&quot;??_-;_-@_-"/>
    <numFmt numFmtId="188" formatCode="#,##0.00000;\(#,##0.00000\);\-"/>
    <numFmt numFmtId="189" formatCode="#,##0.00;\(#,##0.00\);\-"/>
    <numFmt numFmtId="190" formatCode="0%_);\(0%\);0%_);@_)"/>
    <numFmt numFmtId="191" formatCode="0.0%_);\(0.0%\);0.0%_);@_)"/>
    <numFmt numFmtId="192" formatCode="0.0"/>
    <numFmt numFmtId="193" formatCode="#,##0.000_);\(#,##0.000\)"/>
  </numFmts>
  <fonts count="76"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
      <sz val="11"/>
      <color rgb="FFFF0000"/>
      <name val="Calibri"/>
      <family val="2"/>
      <scheme val="minor"/>
    </font>
    <font>
      <sz val="8"/>
      <color rgb="FF000000"/>
      <name val="Calibri"/>
      <family val="2"/>
      <scheme val="minor"/>
    </font>
    <font>
      <b/>
      <sz val="10"/>
      <color rgb="FFC00000"/>
      <name val="Calibri"/>
      <family val="2"/>
      <scheme val="minor"/>
    </font>
    <font>
      <b/>
      <vertAlign val="superscript"/>
      <sz val="10"/>
      <color rgb="FFC00000"/>
      <name val="Calibri"/>
      <family val="2"/>
      <scheme val="minor"/>
    </font>
    <font>
      <b/>
      <sz val="9"/>
      <color rgb="FF00B050"/>
      <name val="Calibri"/>
      <family val="2"/>
      <scheme val="minor"/>
    </font>
    <font>
      <sz val="9"/>
      <color rgb="FF00B050"/>
      <name val="Calibri"/>
      <family val="2"/>
      <scheme val="minor"/>
    </font>
    <font>
      <b/>
      <vertAlign val="superscript"/>
      <sz val="9"/>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7">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21">
    <xf numFmtId="0" fontId="0" fillId="0" borderId="0"/>
    <xf numFmtId="0" fontId="3" fillId="0" borderId="0"/>
    <xf numFmtId="0" fontId="2" fillId="0" borderId="0"/>
    <xf numFmtId="0" fontId="2" fillId="0" borderId="0">
      <alignment vertical="center"/>
    </xf>
    <xf numFmtId="9" fontId="2" fillId="0" borderId="0"/>
    <xf numFmtId="166" fontId="2" fillId="0" borderId="0"/>
    <xf numFmtId="164" fontId="2" fillId="0" borderId="0"/>
    <xf numFmtId="167" fontId="2" fillId="0" borderId="0"/>
    <xf numFmtId="165"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7" fillId="0" borderId="0" applyFill="0" applyBorder="0" applyProtection="0"/>
    <xf numFmtId="172" fontId="7" fillId="0" borderId="1" applyFill="0" applyProtection="0"/>
    <xf numFmtId="172" fontId="7" fillId="0" borderId="2" applyFill="0" applyProtection="0"/>
    <xf numFmtId="171" fontId="7" fillId="0" borderId="0" applyFill="0" applyBorder="0" applyProtection="0"/>
    <xf numFmtId="171" fontId="7" fillId="0" borderId="1" applyFill="0" applyProtection="0"/>
    <xf numFmtId="171"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43"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3"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0" fontId="8" fillId="0" borderId="0"/>
    <xf numFmtId="0" fontId="3" fillId="0" borderId="0"/>
    <xf numFmtId="9" fontId="1" fillId="0" borderId="0" applyFont="0" applyFill="0" applyBorder="0" applyAlignment="0" applyProtection="0"/>
  </cellStyleXfs>
  <cellXfs count="353">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6"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6" fontId="15" fillId="0" borderId="14" xfId="0" applyNumberFormat="1" applyFont="1" applyBorder="1" applyAlignment="1">
      <alignment horizontal="right" vertical="center" wrapText="1"/>
    </xf>
    <xf numFmtId="176" fontId="15" fillId="0" borderId="14" xfId="0" applyNumberFormat="1" applyFont="1" applyBorder="1" applyAlignment="1">
      <alignment horizontal="center" vertical="center" wrapText="1"/>
    </xf>
    <xf numFmtId="176" fontId="16" fillId="0" borderId="14" xfId="0" applyNumberFormat="1" applyFont="1" applyBorder="1" applyAlignment="1">
      <alignment horizontal="right" vertical="center" wrapText="1"/>
    </xf>
    <xf numFmtId="176" fontId="15" fillId="0" borderId="14" xfId="0" applyNumberFormat="1" applyFont="1" applyBorder="1" applyAlignment="1">
      <alignment vertical="center"/>
    </xf>
    <xf numFmtId="176"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7" fontId="16" fillId="0" borderId="14" xfId="0" applyNumberFormat="1" applyFont="1" applyBorder="1" applyAlignment="1">
      <alignment vertical="center"/>
    </xf>
    <xf numFmtId="0" fontId="15" fillId="0" borderId="14" xfId="0" applyFont="1" applyBorder="1" applyAlignment="1">
      <alignment horizontal="center" vertical="center"/>
    </xf>
    <xf numFmtId="177" fontId="15" fillId="0" borderId="14" xfId="0" applyNumberFormat="1" applyFont="1" applyBorder="1" applyAlignment="1">
      <alignment vertical="center"/>
    </xf>
    <xf numFmtId="0" fontId="17" fillId="0" borderId="0" xfId="0" applyFont="1" applyAlignment="1">
      <alignment vertical="center"/>
    </xf>
    <xf numFmtId="180" fontId="22" fillId="0" borderId="14" xfId="0" applyNumberFormat="1" applyFont="1" applyBorder="1" applyAlignment="1">
      <alignment vertical="center"/>
    </xf>
    <xf numFmtId="0" fontId="17" fillId="3" borderId="14" xfId="0" applyFont="1" applyFill="1" applyBorder="1" applyAlignment="1">
      <alignment vertical="center"/>
    </xf>
    <xf numFmtId="177"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4"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79" fontId="15" fillId="0" borderId="14" xfId="0" applyNumberFormat="1" applyFont="1" applyBorder="1" applyAlignment="1">
      <alignment horizontal="right" vertical="center"/>
    </xf>
    <xf numFmtId="181"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6" fontId="16" fillId="0" borderId="14" xfId="0" applyNumberFormat="1" applyFont="1" applyBorder="1" applyAlignment="1">
      <alignment horizontal="right" vertical="center"/>
    </xf>
    <xf numFmtId="182" fontId="15" fillId="0" borderId="14" xfId="0" applyNumberFormat="1" applyFont="1" applyBorder="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6" fontId="16" fillId="0" borderId="16" xfId="0" applyNumberFormat="1" applyFont="1" applyBorder="1" applyAlignment="1">
      <alignment vertical="center"/>
    </xf>
    <xf numFmtId="0" fontId="18" fillId="0" borderId="0" xfId="0" applyFont="1"/>
    <xf numFmtId="178" fontId="15" fillId="0" borderId="0" xfId="0" applyNumberFormat="1" applyFont="1" applyAlignment="1">
      <alignment vertical="center"/>
    </xf>
    <xf numFmtId="182"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79"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6"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6" fontId="23" fillId="0" borderId="18" xfId="0" applyNumberFormat="1" applyFont="1" applyBorder="1" applyAlignment="1">
      <alignment vertical="center"/>
    </xf>
    <xf numFmtId="176"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8" fontId="25" fillId="0" borderId="0" xfId="0" applyNumberFormat="1" applyFont="1" applyAlignment="1">
      <alignment vertical="center"/>
    </xf>
    <xf numFmtId="0" fontId="23" fillId="0" borderId="0" xfId="0" quotePrefix="1" applyFont="1" applyAlignment="1">
      <alignment horizontal="right"/>
    </xf>
    <xf numFmtId="176"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6" fontId="4" fillId="0" borderId="0" xfId="0" applyNumberFormat="1" applyFont="1"/>
    <xf numFmtId="0" fontId="17" fillId="0" borderId="17" xfId="0" applyFont="1" applyBorder="1" applyAlignment="1">
      <alignment vertical="center"/>
    </xf>
    <xf numFmtId="0" fontId="22" fillId="0" borderId="17" xfId="0" applyFont="1" applyBorder="1" applyAlignment="1">
      <alignment vertical="center"/>
    </xf>
    <xf numFmtId="176" fontId="15"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6" fontId="23" fillId="0" borderId="19" xfId="0" applyNumberFormat="1" applyFont="1" applyBorder="1" applyAlignment="1">
      <alignment vertical="center"/>
    </xf>
    <xf numFmtId="0" fontId="24" fillId="0" borderId="19" xfId="0" applyFont="1" applyBorder="1" applyAlignment="1">
      <alignment vertical="center"/>
    </xf>
    <xf numFmtId="176"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6"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79"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6"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6"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6"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6" fontId="23" fillId="0" borderId="0" xfId="0" applyNumberFormat="1" applyFont="1" applyAlignment="1">
      <alignment horizontal="right" vertical="center" wrapText="1"/>
    </xf>
    <xf numFmtId="168" fontId="15" fillId="0" borderId="8" xfId="0" applyNumberFormat="1" applyFont="1" applyBorder="1" applyAlignment="1">
      <alignment horizontal="right" vertical="center" wrapText="1"/>
    </xf>
    <xf numFmtId="175"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6" fontId="23" fillId="0" borderId="7" xfId="0" applyNumberFormat="1" applyFont="1" applyBorder="1" applyAlignment="1">
      <alignment horizontal="right" vertical="center" wrapText="1"/>
    </xf>
    <xf numFmtId="168" fontId="0" fillId="0" borderId="0" xfId="0" applyNumberFormat="1"/>
    <xf numFmtId="9" fontId="0" fillId="0" borderId="0" xfId="0" applyNumberFormat="1"/>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6" fontId="15" fillId="0" borderId="11" xfId="0" applyNumberFormat="1" applyFont="1" applyBorder="1" applyAlignment="1">
      <alignment horizontal="right" vertical="center" wrapText="1"/>
    </xf>
    <xf numFmtId="176"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6"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6"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6"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6" fontId="15" fillId="0" borderId="12" xfId="0" applyNumberFormat="1" applyFont="1" applyBorder="1" applyAlignment="1">
      <alignment horizontal="right" vertical="center" wrapText="1"/>
    </xf>
    <xf numFmtId="176" fontId="23" fillId="0" borderId="13" xfId="0" applyNumberFormat="1" applyFont="1" applyBorder="1" applyAlignment="1">
      <alignment horizontal="right" vertical="center" wrapText="1"/>
    </xf>
    <xf numFmtId="176" fontId="15" fillId="0" borderId="0" xfId="0" applyNumberFormat="1" applyFont="1" applyAlignment="1">
      <alignment horizontal="left" vertical="center" wrapText="1"/>
    </xf>
    <xf numFmtId="176"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6" fontId="41" fillId="0" borderId="8" xfId="0" applyNumberFormat="1" applyFont="1" applyBorder="1" applyAlignment="1">
      <alignment horizontal="right" vertical="center"/>
    </xf>
    <xf numFmtId="176" fontId="41" fillId="0" borderId="5" xfId="0" applyNumberFormat="1" applyFont="1" applyBorder="1" applyAlignment="1">
      <alignment horizontal="right" vertical="center"/>
    </xf>
    <xf numFmtId="176" fontId="19" fillId="0" borderId="0" xfId="0" applyNumberFormat="1" applyFont="1" applyAlignment="1">
      <alignment horizontal="right" vertical="center"/>
    </xf>
    <xf numFmtId="176" fontId="41" fillId="0" borderId="0" xfId="0" applyNumberFormat="1" applyFont="1" applyAlignment="1">
      <alignment horizontal="right" vertical="center"/>
    </xf>
    <xf numFmtId="0" fontId="23" fillId="0" borderId="5" xfId="0" applyFont="1" applyBorder="1" applyAlignment="1">
      <alignment horizontal="left" vertical="center" wrapText="1"/>
    </xf>
    <xf numFmtId="176" fontId="23" fillId="0" borderId="5" xfId="0" applyNumberFormat="1" applyFont="1" applyBorder="1" applyAlignment="1">
      <alignment horizontal="right" vertical="center" wrapText="1"/>
    </xf>
    <xf numFmtId="176" fontId="19" fillId="0" borderId="5" xfId="0" applyNumberFormat="1" applyFont="1" applyBorder="1" applyAlignment="1">
      <alignment horizontal="right" vertical="center"/>
    </xf>
    <xf numFmtId="176"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6" fontId="10" fillId="0" borderId="0" xfId="0" applyNumberFormat="1" applyFont="1" applyAlignment="1">
      <alignment horizontal="left" vertical="center" wrapText="1"/>
    </xf>
    <xf numFmtId="0" fontId="39" fillId="0" borderId="0" xfId="0" quotePrefix="1" applyFont="1" applyAlignment="1">
      <alignment horizontal="right"/>
    </xf>
    <xf numFmtId="0" fontId="42" fillId="0" borderId="0" xfId="0" applyFont="1" applyAlignment="1">
      <alignment vertical="center"/>
    </xf>
    <xf numFmtId="0" fontId="37" fillId="0" borderId="6" xfId="0" applyFont="1" applyBorder="1" applyAlignment="1">
      <alignment vertical="center" wrapText="1"/>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176" fontId="15" fillId="0" borderId="0" xfId="0" applyNumberFormat="1" applyFont="1"/>
    <xf numFmtId="0" fontId="37" fillId="0" borderId="3" xfId="0" applyFont="1" applyBorder="1" applyAlignment="1">
      <alignment horizontal="left" vertical="center" wrapText="1"/>
    </xf>
    <xf numFmtId="184" fontId="15" fillId="0" borderId="14" xfId="0" applyNumberFormat="1" applyFont="1" applyBorder="1" applyAlignment="1">
      <alignment vertical="center"/>
    </xf>
    <xf numFmtId="9" fontId="15" fillId="0" borderId="0" xfId="0" applyNumberFormat="1" applyFont="1" applyAlignment="1">
      <alignment vertical="center"/>
    </xf>
    <xf numFmtId="176"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6"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6" fontId="23" fillId="0" borderId="21" xfId="0" applyNumberFormat="1" applyFont="1" applyBorder="1" applyAlignment="1">
      <alignment horizontal="right" vertical="center" wrapText="1"/>
    </xf>
    <xf numFmtId="168"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6" fontId="22" fillId="0" borderId="0" xfId="0" applyNumberFormat="1" applyFont="1" applyAlignment="1">
      <alignment horizontal="right" vertical="center"/>
    </xf>
    <xf numFmtId="0" fontId="23" fillId="0" borderId="1" xfId="0" applyFont="1" applyBorder="1" applyAlignment="1">
      <alignment horizontal="left" vertical="center" wrapText="1"/>
    </xf>
    <xf numFmtId="176" fontId="19" fillId="0" borderId="1" xfId="0" applyNumberFormat="1" applyFont="1" applyBorder="1" applyAlignment="1">
      <alignment horizontal="right" vertical="center"/>
    </xf>
    <xf numFmtId="0" fontId="25" fillId="5" borderId="0" xfId="0" applyFont="1" applyFill="1" applyAlignment="1">
      <alignment vertical="center" wrapText="1"/>
    </xf>
    <xf numFmtId="0" fontId="47" fillId="0" borderId="0" xfId="0" applyFont="1" applyAlignment="1">
      <alignment horizontal="left" vertical="center"/>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5"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3"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6" fontId="48" fillId="0" borderId="0" xfId="0" applyNumberFormat="1" applyFont="1" applyAlignment="1">
      <alignment horizontal="right" vertical="center" wrapText="1"/>
    </xf>
    <xf numFmtId="176"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6" fontId="15" fillId="0" borderId="22" xfId="0" applyNumberFormat="1" applyFont="1" applyBorder="1" applyAlignment="1">
      <alignment vertical="center"/>
    </xf>
    <xf numFmtId="176" fontId="15" fillId="0" borderId="23" xfId="0" applyNumberFormat="1" applyFont="1" applyBorder="1" applyAlignment="1">
      <alignment vertical="center"/>
    </xf>
    <xf numFmtId="181" fontId="22" fillId="0" borderId="14" xfId="0" applyNumberFormat="1" applyFont="1" applyBorder="1" applyAlignment="1">
      <alignment horizontal="right" vertical="center"/>
    </xf>
    <xf numFmtId="180" fontId="16" fillId="0" borderId="14" xfId="0" applyNumberFormat="1" applyFont="1" applyBorder="1" applyAlignment="1">
      <alignment vertical="center"/>
    </xf>
    <xf numFmtId="3" fontId="15" fillId="0" borderId="16" xfId="0" applyNumberFormat="1" applyFont="1" applyBorder="1" applyAlignment="1">
      <alignment vertical="center"/>
    </xf>
    <xf numFmtId="179" fontId="17" fillId="0" borderId="17" xfId="0" applyNumberFormat="1" applyFont="1" applyBorder="1" applyAlignment="1">
      <alignment horizontal="right" vertical="center"/>
    </xf>
    <xf numFmtId="0" fontId="15" fillId="0" borderId="17" xfId="0" applyFont="1" applyBorder="1" applyAlignment="1">
      <alignment horizont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17" fillId="0" borderId="24" xfId="0" applyFont="1" applyBorder="1" applyAlignment="1">
      <alignment vertical="center"/>
    </xf>
    <xf numFmtId="0" fontId="15" fillId="0" borderId="24" xfId="0" applyFont="1" applyBorder="1" applyAlignment="1">
      <alignment vertical="center"/>
    </xf>
    <xf numFmtId="176" fontId="15" fillId="0" borderId="24" xfId="0" applyNumberFormat="1" applyFont="1" applyBorder="1" applyAlignment="1">
      <alignment vertical="center"/>
    </xf>
    <xf numFmtId="176" fontId="15" fillId="0" borderId="16" xfId="0" applyNumberFormat="1" applyFont="1" applyBorder="1" applyAlignment="1">
      <alignment vertical="center"/>
    </xf>
    <xf numFmtId="0" fontId="57" fillId="0" borderId="0" xfId="0" applyFont="1"/>
    <xf numFmtId="168" fontId="15" fillId="0" borderId="16" xfId="0" applyNumberFormat="1" applyFont="1" applyBorder="1" applyAlignment="1">
      <alignment vertical="center"/>
    </xf>
    <xf numFmtId="184" fontId="15" fillId="0" borderId="0" xfId="0" applyNumberFormat="1" applyFont="1" applyAlignment="1">
      <alignment vertical="center"/>
    </xf>
    <xf numFmtId="178" fontId="15" fillId="0" borderId="17" xfId="0" applyNumberFormat="1" applyFont="1" applyBorder="1" applyAlignment="1">
      <alignment horizontal="right" vertical="center"/>
    </xf>
    <xf numFmtId="0" fontId="55" fillId="0" borderId="0" xfId="0" applyFont="1" applyAlignment="1">
      <alignment vertical="center"/>
    </xf>
    <xf numFmtId="176"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6"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0" fontId="19" fillId="0" borderId="3" xfId="0" applyFont="1" applyBorder="1" applyAlignment="1">
      <alignmen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6" fontId="30" fillId="0" borderId="0" xfId="0" applyNumberFormat="1" applyFont="1" applyAlignment="1">
      <alignment horizontal="right" vertical="center" wrapText="1"/>
    </xf>
    <xf numFmtId="176" fontId="30" fillId="0" borderId="0" xfId="0" applyNumberFormat="1" applyFont="1" applyAlignment="1">
      <alignment horizontal="right" vertical="center"/>
    </xf>
    <xf numFmtId="176"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6" fontId="53" fillId="0" borderId="0" xfId="0" applyNumberFormat="1" applyFont="1"/>
    <xf numFmtId="186" fontId="0" fillId="0" borderId="0" xfId="0" applyNumberFormat="1"/>
    <xf numFmtId="176" fontId="22" fillId="0" borderId="8" xfId="0" applyNumberFormat="1" applyFont="1" applyBorder="1" applyAlignment="1">
      <alignment horizontal="right" vertical="center" wrapText="1"/>
    </xf>
    <xf numFmtId="0" fontId="66" fillId="0" borderId="0" xfId="0" applyFont="1" applyAlignment="1">
      <alignment vertical="center"/>
    </xf>
    <xf numFmtId="177" fontId="67" fillId="0" borderId="14" xfId="0" applyNumberFormat="1" applyFont="1" applyBorder="1" applyAlignment="1">
      <alignment horizontal="right" vertical="center"/>
    </xf>
    <xf numFmtId="176" fontId="67" fillId="0" borderId="14" xfId="0" applyNumberFormat="1" applyFont="1" applyBorder="1" applyAlignment="1">
      <alignment vertical="center"/>
    </xf>
    <xf numFmtId="176" fontId="67" fillId="0" borderId="17" xfId="0" applyNumberFormat="1" applyFont="1" applyBorder="1" applyAlignment="1">
      <alignment vertical="center"/>
    </xf>
    <xf numFmtId="176" fontId="67" fillId="0" borderId="0" xfId="0" applyNumberFormat="1" applyFont="1" applyAlignment="1">
      <alignment vertical="center"/>
    </xf>
    <xf numFmtId="176" fontId="67" fillId="0" borderId="16" xfId="0" applyNumberFormat="1" applyFont="1" applyBorder="1" applyAlignment="1">
      <alignment vertical="center"/>
    </xf>
    <xf numFmtId="176" fontId="68" fillId="0" borderId="19" xfId="0" applyNumberFormat="1" applyFont="1" applyBorder="1" applyAlignment="1">
      <alignment vertical="center"/>
    </xf>
    <xf numFmtId="176"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79" fontId="15" fillId="0" borderId="0" xfId="0" applyNumberFormat="1" applyFont="1" applyAlignment="1">
      <alignment horizontal="right" vertical="center"/>
    </xf>
    <xf numFmtId="187" fontId="0" fillId="0" borderId="0" xfId="117" applyNumberFormat="1" applyFont="1"/>
    <xf numFmtId="176" fontId="61" fillId="0" borderId="14" xfId="0" applyNumberFormat="1" applyFont="1" applyBorder="1" applyAlignment="1">
      <alignment horizontal="right" vertical="center"/>
    </xf>
    <xf numFmtId="176"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6" fontId="30" fillId="0" borderId="19" xfId="0" applyNumberFormat="1" applyFont="1" applyBorder="1" applyAlignment="1">
      <alignment vertical="center"/>
    </xf>
    <xf numFmtId="183" fontId="15" fillId="0" borderId="0" xfId="0" applyNumberFormat="1" applyFont="1" applyAlignment="1">
      <alignment vertical="center"/>
    </xf>
    <xf numFmtId="176" fontId="61" fillId="0" borderId="0" xfId="0" applyNumberFormat="1" applyFont="1" applyAlignment="1">
      <alignment vertical="center"/>
    </xf>
    <xf numFmtId="176" fontId="30" fillId="0" borderId="19" xfId="0" applyNumberFormat="1" applyFont="1" applyBorder="1" applyAlignment="1">
      <alignment horizontal="right" vertical="center"/>
    </xf>
    <xf numFmtId="0" fontId="30" fillId="0" borderId="19" xfId="0" applyFont="1" applyBorder="1" applyAlignment="1">
      <alignment horizontal="center" vertical="center"/>
    </xf>
    <xf numFmtId="183" fontId="15" fillId="0" borderId="0" xfId="0" applyNumberFormat="1" applyFont="1"/>
    <xf numFmtId="176" fontId="61" fillId="0" borderId="0" xfId="0" applyNumberFormat="1" applyFont="1" applyAlignment="1">
      <alignment horizontal="right" vertical="center"/>
    </xf>
    <xf numFmtId="184" fontId="48" fillId="0" borderId="0" xfId="0" applyNumberFormat="1" applyFont="1" applyAlignment="1">
      <alignment horizontal="right" vertical="center" wrapText="1"/>
    </xf>
    <xf numFmtId="189" fontId="48" fillId="0" borderId="0" xfId="0" applyNumberFormat="1" applyFont="1" applyAlignment="1">
      <alignment horizontal="right" vertical="center" wrapText="1"/>
    </xf>
    <xf numFmtId="184" fontId="0" fillId="0" borderId="0" xfId="0" applyNumberFormat="1"/>
    <xf numFmtId="0" fontId="22" fillId="0" borderId="14" xfId="0" applyFont="1" applyBorder="1" applyAlignment="1">
      <alignment horizontal="left" vertical="center"/>
    </xf>
    <xf numFmtId="168" fontId="15" fillId="0" borderId="14" xfId="0" applyNumberFormat="1" applyFont="1" applyBorder="1" applyAlignment="1">
      <alignment vertical="center"/>
    </xf>
    <xf numFmtId="187" fontId="0" fillId="0" borderId="0" xfId="117" applyNumberFormat="1" applyFont="1" applyFill="1"/>
    <xf numFmtId="0" fontId="25" fillId="0" borderId="0" xfId="0" applyFont="1" applyAlignment="1">
      <alignment horizontal="left" vertical="center"/>
    </xf>
    <xf numFmtId="168" fontId="25" fillId="0" borderId="0" xfId="0" applyNumberFormat="1" applyFont="1" applyAlignment="1">
      <alignment horizontal="left" vertical="center"/>
    </xf>
    <xf numFmtId="168" fontId="15" fillId="0" borderId="17" xfId="0" applyNumberFormat="1" applyFont="1" applyBorder="1" applyAlignment="1">
      <alignment vertical="center"/>
    </xf>
    <xf numFmtId="190" fontId="0" fillId="0" borderId="0" xfId="0" applyNumberFormat="1"/>
    <xf numFmtId="0" fontId="17" fillId="0" borderId="14" xfId="0" applyFont="1" applyBorder="1" applyAlignment="1">
      <alignment horizontal="left" vertical="center"/>
    </xf>
    <xf numFmtId="22" fontId="0" fillId="0" borderId="0" xfId="0" applyNumberFormat="1"/>
    <xf numFmtId="184" fontId="15" fillId="0" borderId="4" xfId="0" applyNumberFormat="1" applyFont="1" applyBorder="1" applyAlignment="1">
      <alignment horizontal="right" vertical="center" wrapText="1"/>
    </xf>
    <xf numFmtId="184" fontId="15" fillId="0" borderId="8" xfId="0" applyNumberFormat="1" applyFont="1" applyBorder="1" applyAlignment="1">
      <alignment horizontal="right" vertical="center" wrapText="1"/>
    </xf>
    <xf numFmtId="184" fontId="23" fillId="0" borderId="7" xfId="0" applyNumberFormat="1" applyFont="1" applyBorder="1" applyAlignment="1">
      <alignment horizontal="right" vertical="center" wrapText="1"/>
    </xf>
    <xf numFmtId="184" fontId="23" fillId="0" borderId="0" xfId="0" applyNumberFormat="1" applyFont="1" applyAlignment="1">
      <alignment horizontal="right" vertical="center" wrapText="1"/>
    </xf>
    <xf numFmtId="176" fontId="0" fillId="0" borderId="0" xfId="0" applyNumberFormat="1" applyAlignment="1">
      <alignment horizontal="left"/>
    </xf>
    <xf numFmtId="0" fontId="50" fillId="5" borderId="0" xfId="0" applyFont="1" applyFill="1"/>
    <xf numFmtId="0" fontId="69" fillId="0" borderId="0" xfId="0" applyFont="1"/>
    <xf numFmtId="0" fontId="36" fillId="0" borderId="0" xfId="0" applyFont="1" applyAlignment="1">
      <alignment horizontal="left" vertical="center" wrapText="1"/>
    </xf>
    <xf numFmtId="0" fontId="22" fillId="0" borderId="10" xfId="0" applyFont="1" applyBorder="1" applyAlignment="1">
      <alignment horizontal="left" vertical="center" wrapText="1"/>
    </xf>
    <xf numFmtId="0" fontId="71" fillId="0" borderId="0" xfId="0" applyFont="1" applyAlignment="1">
      <alignment horizontal="left" vertical="center"/>
    </xf>
    <xf numFmtId="176" fontId="73" fillId="0" borderId="19" xfId="0" applyNumberFormat="1" applyFont="1" applyBorder="1" applyAlignment="1">
      <alignment vertical="center"/>
    </xf>
    <xf numFmtId="176" fontId="23" fillId="0" borderId="0" xfId="0" applyNumberFormat="1" applyFont="1" applyAlignment="1">
      <alignment vertical="center"/>
    </xf>
    <xf numFmtId="184" fontId="23" fillId="0" borderId="0" xfId="0" applyNumberFormat="1" applyFont="1" applyAlignment="1">
      <alignment vertical="center"/>
    </xf>
    <xf numFmtId="4" fontId="15" fillId="0" borderId="0" xfId="0" applyNumberFormat="1" applyFont="1" applyAlignment="1">
      <alignment vertical="center"/>
    </xf>
    <xf numFmtId="190" fontId="15" fillId="0" borderId="0" xfId="0" applyNumberFormat="1" applyFont="1" applyAlignment="1">
      <alignment vertical="center"/>
    </xf>
    <xf numFmtId="191" fontId="15" fillId="0" borderId="0" xfId="0" applyNumberFormat="1" applyFont="1" applyAlignment="1">
      <alignment vertical="center"/>
    </xf>
    <xf numFmtId="0" fontId="25" fillId="0" borderId="0" xfId="0" applyFont="1" applyAlignment="1">
      <alignment horizontal="left" vertical="center" wrapText="1"/>
    </xf>
    <xf numFmtId="176" fontId="15" fillId="0" borderId="9" xfId="0" applyNumberFormat="1" applyFont="1" applyBorder="1" applyAlignment="1">
      <alignment horizontal="right" vertical="center" wrapText="1"/>
    </xf>
    <xf numFmtId="176" fontId="74" fillId="0" borderId="14" xfId="0" applyNumberFormat="1" applyFont="1" applyBorder="1" applyAlignment="1">
      <alignment vertical="center"/>
    </xf>
    <xf numFmtId="0" fontId="15" fillId="0" borderId="9" xfId="0" applyFont="1" applyBorder="1" applyAlignment="1">
      <alignment horizontal="left" vertical="center" wrapText="1"/>
    </xf>
    <xf numFmtId="176" fontId="28" fillId="0" borderId="21" xfId="0" applyNumberFormat="1" applyFont="1" applyBorder="1" applyAlignment="1">
      <alignment horizontal="right" vertical="center" wrapText="1"/>
    </xf>
    <xf numFmtId="0" fontId="22" fillId="0" borderId="14" xfId="0" applyFont="1" applyBorder="1" applyAlignment="1">
      <alignment horizontal="left"/>
    </xf>
    <xf numFmtId="0" fontId="17" fillId="3" borderId="14" xfId="0" applyFont="1" applyFill="1" applyBorder="1"/>
    <xf numFmtId="0" fontId="15" fillId="0" borderId="14" xfId="0" applyFont="1" applyBorder="1"/>
    <xf numFmtId="0" fontId="54" fillId="0" borderId="0" xfId="0" applyFont="1" applyAlignment="1">
      <alignment vertical="center" wrapText="1"/>
    </xf>
    <xf numFmtId="0" fontId="55" fillId="0" borderId="0" xfId="0" applyFont="1" applyAlignment="1">
      <alignment vertical="center" wrapText="1"/>
    </xf>
    <xf numFmtId="0" fontId="25" fillId="0" borderId="0" xfId="0" applyFont="1" applyAlignment="1">
      <alignment vertical="top"/>
    </xf>
    <xf numFmtId="0" fontId="25" fillId="0" borderId="0" xfId="0" applyFont="1" applyAlignment="1">
      <alignment horizontal="left" vertical="top"/>
    </xf>
    <xf numFmtId="189" fontId="22" fillId="0" borderId="14" xfId="0" applyNumberFormat="1" applyFont="1" applyBorder="1" applyAlignment="1">
      <alignment horizontal="right" vertical="center"/>
    </xf>
    <xf numFmtId="189" fontId="30" fillId="0" borderId="19" xfId="0" applyNumberFormat="1" applyFont="1" applyBorder="1" applyAlignment="1">
      <alignment horizontal="right" vertical="center"/>
    </xf>
    <xf numFmtId="0" fontId="15" fillId="0" borderId="14" xfId="0" quotePrefix="1" applyFont="1" applyBorder="1" applyAlignment="1">
      <alignment horizontal="center" vertical="center"/>
    </xf>
    <xf numFmtId="0" fontId="22" fillId="0" borderId="14" xfId="0" applyFont="1" applyBorder="1"/>
    <xf numFmtId="0" fontId="17" fillId="0" borderId="0" xfId="0" applyFont="1"/>
    <xf numFmtId="176" fontId="61" fillId="0" borderId="0" xfId="0" applyNumberFormat="1" applyFont="1" applyAlignment="1">
      <alignment horizontal="right"/>
    </xf>
    <xf numFmtId="0" fontId="30" fillId="0" borderId="19" xfId="0" applyFont="1" applyBorder="1"/>
    <xf numFmtId="0" fontId="24" fillId="0" borderId="19" xfId="0" applyFont="1" applyBorder="1"/>
    <xf numFmtId="0" fontId="23" fillId="0" borderId="19" xfId="0" applyFont="1" applyBorder="1"/>
    <xf numFmtId="0" fontId="30" fillId="0" borderId="19" xfId="0" applyFont="1" applyBorder="1" applyAlignment="1">
      <alignment horizontal="center"/>
    </xf>
    <xf numFmtId="176" fontId="28" fillId="0" borderId="19" xfId="0" applyNumberFormat="1" applyFont="1" applyBorder="1"/>
    <xf numFmtId="189" fontId="30" fillId="0" borderId="19" xfId="0" applyNumberFormat="1" applyFont="1" applyBorder="1" applyAlignment="1">
      <alignment horizontal="right"/>
    </xf>
    <xf numFmtId="0" fontId="15" fillId="0" borderId="14" xfId="0" quotePrefix="1" applyFont="1" applyBorder="1" applyAlignment="1">
      <alignment horizontal="center"/>
    </xf>
    <xf numFmtId="0" fontId="25" fillId="0" borderId="0" xfId="0" applyFont="1" applyAlignment="1">
      <alignment vertical="top" wrapText="1"/>
    </xf>
    <xf numFmtId="176" fontId="0" fillId="0" borderId="0" xfId="0" applyNumberFormat="1" applyAlignment="1">
      <alignment horizontal="right"/>
    </xf>
    <xf numFmtId="184" fontId="23" fillId="0" borderId="13" xfId="0" applyNumberFormat="1" applyFont="1" applyBorder="1" applyAlignment="1">
      <alignment horizontal="right" vertical="center" wrapText="1"/>
    </xf>
    <xf numFmtId="189" fontId="0" fillId="0" borderId="0" xfId="0" applyNumberFormat="1"/>
    <xf numFmtId="192" fontId="15" fillId="0" borderId="4" xfId="0" applyNumberFormat="1" applyFont="1" applyBorder="1" applyAlignment="1">
      <alignment horizontal="right" vertical="center" wrapText="1"/>
    </xf>
    <xf numFmtId="39" fontId="4" fillId="0" borderId="0" xfId="0" applyNumberFormat="1" applyFont="1"/>
    <xf numFmtId="2" fontId="0" fillId="0" borderId="0" xfId="120" applyNumberFormat="1" applyFont="1"/>
    <xf numFmtId="4" fontId="15" fillId="0" borderId="0" xfId="0" applyNumberFormat="1" applyFont="1" applyAlignment="1">
      <alignment horizontal="right" vertical="center" wrapText="1"/>
    </xf>
    <xf numFmtId="176" fontId="40" fillId="0" borderId="0" xfId="0" applyNumberFormat="1" applyFont="1" applyAlignment="1">
      <alignment horizontal="right" vertical="center" wrapText="1"/>
    </xf>
    <xf numFmtId="188" fontId="15" fillId="0" borderId="0" xfId="0" applyNumberFormat="1" applyFont="1" applyAlignment="1">
      <alignment vertical="center"/>
    </xf>
    <xf numFmtId="176" fontId="67" fillId="0" borderId="14" xfId="0" applyNumberFormat="1" applyFont="1" applyBorder="1" applyAlignment="1">
      <alignment horizontal="right" vertical="center"/>
    </xf>
    <xf numFmtId="184" fontId="67" fillId="0" borderId="26" xfId="0" applyNumberFormat="1" applyFont="1" applyBorder="1" applyAlignment="1">
      <alignment vertical="center"/>
    </xf>
    <xf numFmtId="184" fontId="67" fillId="0" borderId="14" xfId="0" applyNumberFormat="1" applyFont="1" applyBorder="1" applyAlignment="1">
      <alignment vertical="center"/>
    </xf>
    <xf numFmtId="193" fontId="15" fillId="0" borderId="16" xfId="0" applyNumberFormat="1" applyFont="1" applyBorder="1" applyAlignment="1">
      <alignment vertical="center"/>
    </xf>
    <xf numFmtId="179" fontId="15" fillId="0" borderId="17" xfId="0" applyNumberFormat="1" applyFont="1" applyBorder="1" applyAlignment="1">
      <alignment horizontal="right" vertical="center"/>
    </xf>
    <xf numFmtId="0" fontId="22" fillId="0" borderId="0" xfId="0" applyFont="1" applyAlignment="1">
      <alignment vertical="center"/>
    </xf>
    <xf numFmtId="176" fontId="67" fillId="0" borderId="26" xfId="0" applyNumberFormat="1" applyFont="1" applyBorder="1"/>
    <xf numFmtId="0" fontId="25" fillId="0" borderId="0" xfId="0" applyFont="1" applyAlignment="1">
      <alignment horizontal="left" vertical="center" wrapText="1"/>
    </xf>
    <xf numFmtId="0" fontId="25" fillId="0" borderId="0" xfId="0" quotePrefix="1" applyFont="1" applyAlignment="1">
      <alignment horizontal="left" vertical="center" wrapText="1"/>
    </xf>
    <xf numFmtId="0" fontId="25" fillId="0" borderId="0" xfId="0" applyFont="1" applyAlignment="1">
      <alignment horizontal="left" vertical="top" wrapText="1"/>
    </xf>
    <xf numFmtId="0" fontId="54" fillId="0" borderId="0" xfId="0" applyFont="1" applyAlignment="1">
      <alignment horizontal="left" vertical="center" wrapText="1"/>
    </xf>
    <xf numFmtId="0" fontId="70" fillId="0" borderId="0" xfId="0" applyFont="1" applyAlignment="1">
      <alignment horizontal="left" vertical="center" wrapText="1"/>
    </xf>
  </cellXfs>
  <cellStyles count="121">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2 3" xfId="118" xr:uid="{8D2C65C5-58F4-4812-B6F6-80576FE7F220}"/>
    <cellStyle name="Normal 3 3" xfId="41" xr:uid="{DAA2E6F4-5641-47E6-8990-CF6F40A55192}"/>
    <cellStyle name="Normal 3 4" xfId="92" xr:uid="{89E21A30-533A-4558-81E3-4712DCD5E42F}"/>
    <cellStyle name="Normal 3 5" xfId="119" xr:uid="{06E79BEF-C95B-44F8-B10E-EC2FD713D2C2}"/>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xfId="120" builtinId="5"/>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A44A"/>
      <color rgb="FF0000FF"/>
      <color rgb="FFFED2D9"/>
      <color rgb="FF0000CC"/>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11" name="Rectangle 10">
          <a:extLst>
            <a:ext uri="{FF2B5EF4-FFF2-40B4-BE49-F238E27FC236}">
              <a16:creationId xmlns:a16="http://schemas.microsoft.com/office/drawing/2014/main" id="{049EE4D9-5207-48B7-80C9-C8CE81888D2E}"/>
            </a:ext>
          </a:extLst>
        </xdr:cNvPr>
        <xdr:cNvSpPr/>
      </xdr:nvSpPr>
      <xdr:spPr>
        <a:xfrm rot="16200000">
          <a:off x="-4614634" y="6088398"/>
          <a:ext cx="9596220" cy="19075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ccallahan\Box\@H&amp;F_Share\1.%20H&amp;F%20Firm%20IP\03.%20Capital%20Markets%20(TRW,%20EJ,%20LC)\Advisory%20Fee%20Databases%20(Emily%20Johnson)\Master%20Fee%20Database\Investment%20Banker%20Fees%20MAy_2025.xlsx" TargetMode="External"/><Relationship Id="rId1" Type="http://schemas.openxmlformats.org/officeDocument/2006/relationships/externalLinkPath" Target="https://hellmanandfriedman-my.sharepoint.com/personal/dparikh_hf_com/Documents/Desktop/DHP%20portfolio%20files/Verisure%20DHP/IPO%20key%20files/Investment%20Banker%20Fees%20MAy_2025.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Not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erisure-my.sharepoint.com/DOK/EXCEL.DOK/BUD9495B/BUD95B.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 val="Intro"/>
      <sheetName val="Control Sheet"/>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 val="Mar04"/>
      <sheetName val="C15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Updated (2024) &gt;&gt;"/>
      <sheetName val="Sub-Type"/>
      <sheetName val="_CIQHiddenCacheSheet"/>
      <sheetName val="Summary 2025"/>
      <sheetName val="Charting Outputs 2025"/>
      <sheetName val="DL Outputs"/>
      <sheetName val="Action"/>
      <sheetName val="Allfunds"/>
      <sheetName val="Applied"/>
      <sheetName val="Athena"/>
      <sheetName val="At Home"/>
      <sheetName val="AutoScout"/>
      <sheetName val="Baker Tilly"/>
      <sheetName val="Belron"/>
      <sheetName val="Caliber"/>
      <sheetName val="Checkmarx"/>
      <sheetName val="Circana"/>
      <sheetName val="Cordis"/>
      <sheetName val="CA"/>
      <sheetName val="Edelman"/>
      <sheetName val="Enverus"/>
      <sheetName val="Genesys"/>
      <sheetName val="GMR"/>
      <sheetName val="Hub"/>
      <sheetName val="Medline"/>
      <sheetName val="Mehilainen"/>
      <sheetName val="Multiplan"/>
      <sheetName val="Nexi"/>
      <sheetName val="PointClickCare"/>
      <sheetName val="SafeGuard"/>
      <sheetName val="SimpliSafe"/>
      <sheetName val="Sprinklr"/>
      <sheetName val="TeamSystems"/>
      <sheetName val="UKG"/>
      <sheetName val="Verisure"/>
      <sheetName val="Vantage"/>
      <sheetName val="Zendesk"/>
      <sheetName val="Zooplus"/>
      <sheetName val="Exits &gt;&gt;"/>
      <sheetName val="SnapAV"/>
      <sheetName val="WRI"/>
      <sheetName val="Scout"/>
      <sheetName val="Grocery"/>
      <sheetName val="Renaissance"/>
      <sheetName val="Woodmac"/>
      <sheetName val="PPD"/>
      <sheetName val="Grosvenor"/>
      <sheetName val="Kronos"/>
      <sheetName val="Emdeon"/>
      <sheetName val="AMI"/>
      <sheetName val="OLF"/>
      <sheetName val="IB"/>
      <sheetName val="SSP"/>
      <sheetName val="Getty"/>
      <sheetName val="GTT"/>
      <sheetName val="Goodman"/>
      <sheetName val="Ellucian"/>
      <sheetName val="Iris"/>
      <sheetName val="Catalina"/>
      <sheetName val="Sheridan"/>
      <sheetName val="Intergraph"/>
      <sheetName val="PartnerRe"/>
      <sheetName val="Nielsen"/>
      <sheetName val="Gartmore"/>
      <sheetName val="Alix"/>
      <sheetName val="UPromise"/>
      <sheetName val="Artisan"/>
      <sheetName val="Activant"/>
      <sheetName val="LPL"/>
      <sheetName val="Geovera"/>
      <sheetName val="Doubleclick"/>
      <sheetName val="TexGen"/>
      <sheetName val="Sedgwick"/>
      <sheetName val="Vertafore"/>
      <sheetName val="Springer"/>
      <sheetName val="Prosieben"/>
      <sheetName val="Arch"/>
      <sheetName val="Blackbaud"/>
      <sheetName val="Nasdaq"/>
      <sheetName val="Mondrian"/>
      <sheetName val="Mitchell"/>
      <sheetName val="Y&amp;R"/>
      <sheetName val="Eller"/>
      <sheetName val="Advanstar"/>
      <sheetName val="Digitas"/>
      <sheetName val="MobileMedia"/>
      <sheetName val="Powerbar"/>
      <sheetName val="NIC"/>
      <sheetName val="HIT"/>
      <sheetName val="Neverfail"/>
    </sheetNames>
    <sheetDataSet>
      <sheetData sheetId="0"/>
      <sheetData sheetId="1"/>
      <sheetData sheetId="2"/>
      <sheetData sheetId="3"/>
      <sheetData sheetId="4">
        <row r="4">
          <cell r="C4">
            <v>45658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AQ11">
            <v>2</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SCO Guide v. MS v. Consensus"/>
      <sheetName val="Income Statemen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 val="Sheet1"/>
      <sheetName val="Actuals"/>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 val="C1500"/>
      <sheetName val="Model Control"/>
      <sheetName val="DCF Input"/>
      <sheetName val="Historical Control"/>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kost"/>
      <sheetName val="rekairt"/>
      <sheetName val="SAS-BAL"/>
      <sheetName val="VS-TOT"/>
      <sheetName val="Cover"/>
      <sheetName val="calcdata"/>
      <sheetName val="Control Sheet"/>
      <sheetName val="&lt;&lt; CONTROL SHEET &gt;&gt;"/>
      <sheetName val="Sheet9"/>
      <sheetName val="codes"/>
      <sheetName val="BUD16 DS &amp; DM"/>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 val="Control"/>
      <sheetName val="CapIQ Data (SPC1500)"/>
      <sheetName val="Rating Category Weights_Yields"/>
    </sheetNames>
    <sheetDataSet>
      <sheetData sheetId="0" refreshError="1"/>
      <sheetData sheetId="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 val="#REF"/>
      <sheetName val="Modellers Inputs"/>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 val="FORECAST 2003"/>
      <sheetName val="AMNET lookup"/>
      <sheetName val="Man P&amp;L"/>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 val="Tables"/>
      <sheetName val="FORECAST 2003"/>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 sheetId="74" refreshError="1"/>
      <sheetData sheetId="7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H32"/>
  <sheetViews>
    <sheetView showGridLines="0" tabSelected="1" zoomScaleNormal="100" workbookViewId="0"/>
  </sheetViews>
  <sheetFormatPr defaultRowHeight="15" x14ac:dyDescent="0.25"/>
  <cols>
    <col min="1" max="1" width="3.5703125" customWidth="1"/>
    <col min="4" max="4" width="20.7109375" customWidth="1"/>
    <col min="11" max="11" width="8.7109375" customWidth="1"/>
  </cols>
  <sheetData>
    <row r="8" spans="2:2" ht="21" x14ac:dyDescent="0.35">
      <c r="B8" s="2" t="s">
        <v>374</v>
      </c>
    </row>
    <row r="9" spans="2:2" ht="21" x14ac:dyDescent="0.35">
      <c r="B9" s="2"/>
    </row>
    <row r="10" spans="2:2" x14ac:dyDescent="0.25">
      <c r="B10" s="1" t="s">
        <v>474</v>
      </c>
    </row>
    <row r="28" spans="8:8" x14ac:dyDescent="0.25">
      <c r="H28" s="280"/>
    </row>
    <row r="29" spans="8:8" x14ac:dyDescent="0.25">
      <c r="H29" s="280"/>
    </row>
    <row r="30" spans="8:8" x14ac:dyDescent="0.25">
      <c r="H30" s="280"/>
    </row>
    <row r="31" spans="8:8" x14ac:dyDescent="0.25">
      <c r="H31" s="280"/>
    </row>
    <row r="32" spans="8:8" x14ac:dyDescent="0.25">
      <c r="H32" s="28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AV100"/>
  <sheetViews>
    <sheetView showGridLines="0" view="pageBreakPreview" zoomScaleNormal="100" zoomScaleSheetLayoutView="100" workbookViewId="0">
      <pane xSplit="3" ySplit="8" topLeftCell="F9" activePane="bottomRight" state="frozen"/>
      <selection activeCell="O24" sqref="O24"/>
      <selection pane="topRight" activeCell="O24" sqref="O24"/>
      <selection pane="bottomLeft" activeCell="O24" sqref="O24"/>
      <selection pane="bottomRight" activeCell="C2" sqref="C2"/>
    </sheetView>
  </sheetViews>
  <sheetFormatPr defaultColWidth="9.140625" defaultRowHeight="15" x14ac:dyDescent="0.25"/>
  <cols>
    <col min="1" max="1" width="1.5703125" customWidth="1"/>
    <col min="2" max="2" width="1.85546875" customWidth="1"/>
    <col min="3" max="3" width="36.85546875" customWidth="1"/>
    <col min="4" max="24" width="11.28515625" customWidth="1"/>
    <col min="25" max="25" width="1.7109375" customWidth="1"/>
  </cols>
  <sheetData>
    <row r="1" spans="3:27" ht="6.95" customHeight="1" x14ac:dyDescent="0.25"/>
    <row r="2" spans="3:27" s="3" customFormat="1" ht="15.75" x14ac:dyDescent="0.25">
      <c r="C2" s="108" t="s">
        <v>129</v>
      </c>
    </row>
    <row r="3" spans="3:27" s="3" customFormat="1" ht="15.75" x14ac:dyDescent="0.25">
      <c r="C3" s="108"/>
    </row>
    <row r="4" spans="3:27" s="3" customFormat="1" ht="15.75" x14ac:dyDescent="0.25">
      <c r="C4" s="230" t="s">
        <v>237</v>
      </c>
      <c r="D4" s="207" t="s">
        <v>236</v>
      </c>
      <c r="E4" s="207" t="s">
        <v>236</v>
      </c>
      <c r="F4" s="207" t="s">
        <v>236</v>
      </c>
      <c r="G4" s="207" t="s">
        <v>236</v>
      </c>
      <c r="H4" s="207" t="s">
        <v>236</v>
      </c>
      <c r="I4" s="207" t="s">
        <v>236</v>
      </c>
      <c r="J4" s="207" t="s">
        <v>236</v>
      </c>
      <c r="K4" s="207" t="s">
        <v>236</v>
      </c>
      <c r="L4" s="207" t="s">
        <v>236</v>
      </c>
      <c r="M4" s="207" t="s">
        <v>236</v>
      </c>
      <c r="N4" s="207" t="s">
        <v>236</v>
      </c>
      <c r="O4" s="207" t="s">
        <v>236</v>
      </c>
      <c r="P4" s="207" t="s">
        <v>236</v>
      </c>
      <c r="Q4" s="207" t="s">
        <v>236</v>
      </c>
      <c r="R4" s="207" t="s">
        <v>236</v>
      </c>
      <c r="S4" s="207" t="s">
        <v>236</v>
      </c>
      <c r="T4" s="207" t="s">
        <v>236</v>
      </c>
      <c r="U4" s="207" t="s">
        <v>236</v>
      </c>
      <c r="V4" s="207" t="s">
        <v>236</v>
      </c>
      <c r="W4" s="211" t="s">
        <v>371</v>
      </c>
      <c r="X4" s="207" t="s">
        <v>371</v>
      </c>
    </row>
    <row r="5" spans="3:27" s="3" customFormat="1" ht="5.0999999999999996" customHeight="1" x14ac:dyDescent="0.25">
      <c r="C5" s="108"/>
      <c r="W5" s="163"/>
    </row>
    <row r="6" spans="3:27" s="4" customFormat="1" ht="21.75" customHeight="1" x14ac:dyDescent="0.2">
      <c r="C6" s="164"/>
      <c r="D6" s="163" t="s">
        <v>163</v>
      </c>
      <c r="E6" s="163" t="s">
        <v>164</v>
      </c>
      <c r="F6" s="163" t="s">
        <v>165</v>
      </c>
      <c r="G6" s="163" t="s">
        <v>71</v>
      </c>
      <c r="H6" s="163" t="s">
        <v>59</v>
      </c>
      <c r="I6" s="163" t="s">
        <v>69</v>
      </c>
      <c r="J6" s="163" t="s">
        <v>68</v>
      </c>
      <c r="K6" s="163" t="s">
        <v>67</v>
      </c>
      <c r="L6" s="163" t="s">
        <v>63</v>
      </c>
      <c r="M6" s="163" t="s">
        <v>64</v>
      </c>
      <c r="N6" s="163" t="s">
        <v>65</v>
      </c>
      <c r="O6" s="163" t="s">
        <v>66</v>
      </c>
      <c r="P6" s="163" t="s">
        <v>62</v>
      </c>
      <c r="Q6" s="163" t="s">
        <v>61</v>
      </c>
      <c r="R6" s="163" t="s">
        <v>60</v>
      </c>
      <c r="S6" s="163" t="s">
        <v>189</v>
      </c>
      <c r="T6" s="163" t="s">
        <v>229</v>
      </c>
      <c r="U6" s="163" t="s">
        <v>297</v>
      </c>
      <c r="V6" s="163" t="s">
        <v>315</v>
      </c>
      <c r="W6" s="163" t="s">
        <v>372</v>
      </c>
      <c r="X6" s="163" t="s">
        <v>475</v>
      </c>
    </row>
    <row r="7" spans="3:27" s="4" customFormat="1" ht="15" customHeight="1" thickBot="1" x14ac:dyDescent="0.25">
      <c r="C7" s="165" t="s">
        <v>15</v>
      </c>
      <c r="D7" s="204">
        <v>44256</v>
      </c>
      <c r="E7" s="204">
        <v>44348</v>
      </c>
      <c r="F7" s="204">
        <v>44440</v>
      </c>
      <c r="G7" s="204">
        <v>44531</v>
      </c>
      <c r="H7" s="204">
        <v>44621</v>
      </c>
      <c r="I7" s="204">
        <v>44713</v>
      </c>
      <c r="J7" s="204">
        <v>44805</v>
      </c>
      <c r="K7" s="204">
        <v>44896</v>
      </c>
      <c r="L7" s="204">
        <v>44986</v>
      </c>
      <c r="M7" s="204">
        <v>45078</v>
      </c>
      <c r="N7" s="204">
        <v>45170</v>
      </c>
      <c r="O7" s="204">
        <v>45261</v>
      </c>
      <c r="P7" s="204">
        <v>45352</v>
      </c>
      <c r="Q7" s="204">
        <v>45444</v>
      </c>
      <c r="R7" s="204">
        <v>45536</v>
      </c>
      <c r="S7" s="204">
        <v>45657</v>
      </c>
      <c r="T7" s="204">
        <v>45747</v>
      </c>
      <c r="U7" s="204">
        <v>45838</v>
      </c>
      <c r="V7" s="204">
        <v>45930</v>
      </c>
      <c r="W7" s="204">
        <v>46022</v>
      </c>
      <c r="X7" s="204">
        <v>46112</v>
      </c>
    </row>
    <row r="8" spans="3:27" x14ac:dyDescent="0.25">
      <c r="C8" s="80" t="s">
        <v>2</v>
      </c>
      <c r="D8" s="205"/>
      <c r="E8" s="205"/>
      <c r="F8" s="205"/>
      <c r="G8" s="205"/>
      <c r="H8" s="205"/>
      <c r="I8" s="205"/>
      <c r="J8" s="205"/>
      <c r="K8" s="205"/>
      <c r="L8" s="205"/>
      <c r="M8" s="205"/>
      <c r="N8" s="205"/>
      <c r="O8" s="205"/>
      <c r="P8" s="205"/>
      <c r="Q8" s="205"/>
      <c r="R8" s="205"/>
      <c r="S8" s="205"/>
      <c r="T8" s="205"/>
      <c r="U8" s="205"/>
      <c r="V8" s="205"/>
      <c r="W8" s="205"/>
      <c r="X8" s="205"/>
      <c r="AA8" s="4"/>
    </row>
    <row r="9" spans="3:27" x14ac:dyDescent="0.25">
      <c r="C9" s="80" t="s">
        <v>28</v>
      </c>
      <c r="D9" s="205"/>
      <c r="E9" s="205"/>
      <c r="F9" s="205"/>
      <c r="G9" s="205"/>
      <c r="H9" s="205"/>
      <c r="I9" s="205"/>
      <c r="J9" s="205"/>
      <c r="K9" s="205"/>
      <c r="L9" s="205"/>
      <c r="M9" s="205"/>
      <c r="N9" s="205"/>
      <c r="O9" s="205"/>
      <c r="P9" s="205"/>
      <c r="Q9" s="205"/>
      <c r="R9" s="205"/>
      <c r="S9" s="205"/>
      <c r="T9" s="205"/>
      <c r="U9" s="205"/>
      <c r="V9" s="205"/>
      <c r="W9" s="205"/>
      <c r="X9" s="205"/>
      <c r="AA9" s="4"/>
    </row>
    <row r="10" spans="3:27" x14ac:dyDescent="0.25">
      <c r="C10" s="166" t="s">
        <v>29</v>
      </c>
      <c r="D10" s="153">
        <v>1048.998</v>
      </c>
      <c r="E10" s="153">
        <v>1087.242</v>
      </c>
      <c r="F10" s="153">
        <v>1120.261</v>
      </c>
      <c r="G10" s="153">
        <v>1169.952</v>
      </c>
      <c r="H10" s="153">
        <v>1219.162</v>
      </c>
      <c r="I10" s="153">
        <v>1245.758</v>
      </c>
      <c r="J10" s="153">
        <v>1282.297</v>
      </c>
      <c r="K10" s="153">
        <v>1316.626</v>
      </c>
      <c r="L10" s="153">
        <v>1345.7750000000001</v>
      </c>
      <c r="M10" s="153">
        <v>1377.3009999999999</v>
      </c>
      <c r="N10" s="153">
        <v>1406.127</v>
      </c>
      <c r="O10" s="153">
        <v>1450.741</v>
      </c>
      <c r="P10" s="153">
        <v>1481.3130000000001</v>
      </c>
      <c r="Q10" s="153">
        <v>1510.424</v>
      </c>
      <c r="R10" s="153">
        <v>1532.8969999999999</v>
      </c>
      <c r="S10" s="153">
        <v>1574.056</v>
      </c>
      <c r="T10" s="153">
        <v>1617.2719999999999</v>
      </c>
      <c r="U10" s="153">
        <v>1631.7629999999999</v>
      </c>
      <c r="V10" s="153">
        <v>1648.761</v>
      </c>
      <c r="W10" s="153">
        <v>1701.9490000000001</v>
      </c>
      <c r="X10" s="153">
        <v>1745.5940000000001</v>
      </c>
      <c r="AA10" s="4"/>
    </row>
    <row r="11" spans="3:27" x14ac:dyDescent="0.25">
      <c r="C11" s="166" t="s">
        <v>30</v>
      </c>
      <c r="D11" s="153">
        <v>128.08099999999999</v>
      </c>
      <c r="E11" s="153">
        <v>145.63900000000001</v>
      </c>
      <c r="F11" s="153">
        <v>140.84700000000001</v>
      </c>
      <c r="G11" s="153">
        <v>146.864</v>
      </c>
      <c r="H11" s="153">
        <v>151.39500000000001</v>
      </c>
      <c r="I11" s="153">
        <v>155.72</v>
      </c>
      <c r="J11" s="153">
        <v>153.34100000000001</v>
      </c>
      <c r="K11" s="153">
        <v>157.255</v>
      </c>
      <c r="L11" s="153">
        <v>166.38399999999999</v>
      </c>
      <c r="M11" s="153">
        <v>159.80699999999999</v>
      </c>
      <c r="N11" s="153">
        <v>156.80199999999999</v>
      </c>
      <c r="O11" s="153">
        <v>159.34200000000001</v>
      </c>
      <c r="P11" s="153">
        <v>178.20400000000001</v>
      </c>
      <c r="Q11" s="153">
        <v>181.19399999999999</v>
      </c>
      <c r="R11" s="153">
        <v>177.27</v>
      </c>
      <c r="S11" s="153">
        <v>190.6</v>
      </c>
      <c r="T11" s="153">
        <v>193.34700000000001</v>
      </c>
      <c r="U11" s="153">
        <v>203.15100000000001</v>
      </c>
      <c r="V11" s="153">
        <v>203.124</v>
      </c>
      <c r="W11" s="153">
        <v>205.06899999999999</v>
      </c>
      <c r="X11" s="153">
        <v>212.03200000000001</v>
      </c>
      <c r="AA11" s="4"/>
    </row>
    <row r="12" spans="3:27" x14ac:dyDescent="0.25">
      <c r="C12" s="166" t="s">
        <v>3</v>
      </c>
      <c r="D12" s="153">
        <v>7806.09</v>
      </c>
      <c r="E12" s="153">
        <v>7806.09</v>
      </c>
      <c r="F12" s="153">
        <v>7806.09</v>
      </c>
      <c r="G12" s="153">
        <v>7870.5280000000002</v>
      </c>
      <c r="H12" s="153">
        <v>7870.5280000000002</v>
      </c>
      <c r="I12" s="153">
        <v>7870.5280000000002</v>
      </c>
      <c r="J12" s="153">
        <v>7870.5280000000002</v>
      </c>
      <c r="K12" s="153">
        <v>7694.9629999999997</v>
      </c>
      <c r="L12" s="153">
        <v>7626.73</v>
      </c>
      <c r="M12" s="153">
        <v>7542.3879999999999</v>
      </c>
      <c r="N12" s="153">
        <v>7593.1469999999999</v>
      </c>
      <c r="O12" s="153">
        <v>7651.0159999999996</v>
      </c>
      <c r="P12" s="153">
        <v>7562.6329999999998</v>
      </c>
      <c r="Q12" s="153">
        <v>7604.7250000000004</v>
      </c>
      <c r="R12" s="153">
        <v>7594.9269999999997</v>
      </c>
      <c r="S12" s="153">
        <v>7570.4340000000002</v>
      </c>
      <c r="T12" s="153">
        <v>7675.4570000000003</v>
      </c>
      <c r="U12" s="153">
        <v>7604.2809999999999</v>
      </c>
      <c r="V12" s="153">
        <v>7618.5150000000003</v>
      </c>
      <c r="W12" s="153">
        <v>7702.7539999999999</v>
      </c>
      <c r="X12" s="153">
        <v>7738.2269999999999</v>
      </c>
      <c r="AA12" s="4"/>
    </row>
    <row r="13" spans="3:27" x14ac:dyDescent="0.25">
      <c r="C13" s="166" t="s">
        <v>31</v>
      </c>
      <c r="D13" s="153">
        <v>5547.2330000000002</v>
      </c>
      <c r="E13" s="153">
        <v>5495.7070000000003</v>
      </c>
      <c r="F13" s="153">
        <v>5459.04</v>
      </c>
      <c r="G13" s="153">
        <v>5295.9290000000001</v>
      </c>
      <c r="H13" s="153">
        <v>5225.6000000000004</v>
      </c>
      <c r="I13" s="153">
        <v>5152.0159999999996</v>
      </c>
      <c r="J13" s="153">
        <v>5075.7939999999999</v>
      </c>
      <c r="K13" s="153">
        <v>4914.5280000000002</v>
      </c>
      <c r="L13" s="153">
        <v>4798.3680000000004</v>
      </c>
      <c r="M13" s="153">
        <v>4681.0619999999999</v>
      </c>
      <c r="N13" s="153">
        <v>4627.1970000000001</v>
      </c>
      <c r="O13" s="153">
        <v>4574.7619999999997</v>
      </c>
      <c r="P13" s="153">
        <v>4447.5140000000001</v>
      </c>
      <c r="Q13" s="153">
        <v>4384.5950000000003</v>
      </c>
      <c r="R13" s="153">
        <v>4293.2510000000002</v>
      </c>
      <c r="S13" s="153">
        <v>4201.47</v>
      </c>
      <c r="T13" s="153">
        <v>4176.7650000000003</v>
      </c>
      <c r="U13" s="153">
        <v>4052.2049999999999</v>
      </c>
      <c r="V13" s="153">
        <v>3994.67</v>
      </c>
      <c r="W13" s="153">
        <v>4072.7060000000001</v>
      </c>
      <c r="X13" s="153">
        <v>4022.7820000000002</v>
      </c>
      <c r="AA13" s="4"/>
    </row>
    <row r="14" spans="3:27" x14ac:dyDescent="0.25">
      <c r="C14" s="166" t="s">
        <v>32</v>
      </c>
      <c r="D14" s="153">
        <v>1287.0229999999999</v>
      </c>
      <c r="E14" s="153">
        <v>1292.8879999999999</v>
      </c>
      <c r="F14" s="153">
        <v>1294.5329999999999</v>
      </c>
      <c r="G14" s="153">
        <v>1314.6030000000001</v>
      </c>
      <c r="H14" s="153">
        <v>1312.191</v>
      </c>
      <c r="I14" s="153">
        <v>1325.8150000000001</v>
      </c>
      <c r="J14" s="153">
        <v>1332.019</v>
      </c>
      <c r="K14" s="153">
        <v>1355.8489999999999</v>
      </c>
      <c r="L14" s="153">
        <v>1353.701</v>
      </c>
      <c r="M14" s="153">
        <v>1359.671</v>
      </c>
      <c r="N14" s="153">
        <v>1361.587</v>
      </c>
      <c r="O14" s="153">
        <v>1378.1510000000001</v>
      </c>
      <c r="P14" s="153">
        <v>1372.5730000000001</v>
      </c>
      <c r="Q14" s="153">
        <v>1365.778</v>
      </c>
      <c r="R14" s="153">
        <v>1353.8579999999999</v>
      </c>
      <c r="S14" s="153">
        <v>1359.758</v>
      </c>
      <c r="T14" s="153">
        <v>1358.4449999999999</v>
      </c>
      <c r="U14" s="153">
        <v>1358.903</v>
      </c>
      <c r="V14" s="153">
        <v>1360.029</v>
      </c>
      <c r="W14" s="153">
        <v>1393.5239999999999</v>
      </c>
      <c r="X14" s="153">
        <v>1407.375</v>
      </c>
      <c r="AA14" s="4"/>
    </row>
    <row r="15" spans="3:27" x14ac:dyDescent="0.25">
      <c r="C15" s="166" t="s">
        <v>33</v>
      </c>
      <c r="D15" s="153">
        <v>24.335000000000001</v>
      </c>
      <c r="E15" s="153">
        <v>24.855</v>
      </c>
      <c r="F15" s="153">
        <v>26.271000000000001</v>
      </c>
      <c r="G15" s="153">
        <v>27.86</v>
      </c>
      <c r="H15" s="153">
        <v>28.663</v>
      </c>
      <c r="I15" s="153">
        <v>28.571000000000002</v>
      </c>
      <c r="J15" s="153">
        <v>27.832000000000001</v>
      </c>
      <c r="K15" s="153">
        <v>28.777999999999999</v>
      </c>
      <c r="L15" s="153">
        <v>27.678999999999998</v>
      </c>
      <c r="M15" s="153">
        <v>28.192</v>
      </c>
      <c r="N15" s="153">
        <v>28.823</v>
      </c>
      <c r="O15" s="153">
        <v>103.24</v>
      </c>
      <c r="P15" s="153">
        <v>110.82299999999999</v>
      </c>
      <c r="Q15" s="153">
        <v>107.155</v>
      </c>
      <c r="R15" s="153">
        <v>98.817999999999998</v>
      </c>
      <c r="S15" s="153">
        <v>136.92099999999999</v>
      </c>
      <c r="T15" s="153">
        <v>133.952</v>
      </c>
      <c r="U15" s="153">
        <v>130.15700000000001</v>
      </c>
      <c r="V15" s="153">
        <v>126.803</v>
      </c>
      <c r="W15" s="153">
        <v>78.248999999999995</v>
      </c>
      <c r="X15" s="153">
        <v>82.411000000000001</v>
      </c>
      <c r="AA15" s="4"/>
    </row>
    <row r="16" spans="3:27" x14ac:dyDescent="0.25">
      <c r="C16" s="166" t="s">
        <v>4</v>
      </c>
      <c r="D16" s="153">
        <v>0</v>
      </c>
      <c r="E16" s="153">
        <v>0</v>
      </c>
      <c r="F16" s="153">
        <v>0</v>
      </c>
      <c r="G16" s="153">
        <v>0</v>
      </c>
      <c r="H16" s="153">
        <v>0</v>
      </c>
      <c r="I16" s="153">
        <v>0</v>
      </c>
      <c r="J16" s="153">
        <v>0</v>
      </c>
      <c r="K16" s="153">
        <v>1.363</v>
      </c>
      <c r="L16" s="153">
        <v>5.7329999999999997</v>
      </c>
      <c r="M16" s="153">
        <v>23.294</v>
      </c>
      <c r="N16" s="153">
        <v>20.277000000000001</v>
      </c>
      <c r="O16" s="153">
        <v>1.7170000000000001</v>
      </c>
      <c r="P16" s="153">
        <v>12.744</v>
      </c>
      <c r="Q16" s="153">
        <v>9.1530000000000005</v>
      </c>
      <c r="R16" s="153">
        <v>8.1509999999999998</v>
      </c>
      <c r="S16" s="153">
        <v>0</v>
      </c>
      <c r="T16" s="153">
        <v>0</v>
      </c>
      <c r="U16" s="153">
        <v>0</v>
      </c>
      <c r="V16" s="153">
        <v>0</v>
      </c>
      <c r="W16" s="153">
        <v>0</v>
      </c>
      <c r="X16" s="153">
        <v>0</v>
      </c>
      <c r="AA16" s="4"/>
    </row>
    <row r="17" spans="3:27" ht="15.75" thickBot="1" x14ac:dyDescent="0.3">
      <c r="C17" s="167" t="s">
        <v>388</v>
      </c>
      <c r="D17" s="116">
        <v>85.668999999999997</v>
      </c>
      <c r="E17" s="116">
        <v>88.259</v>
      </c>
      <c r="F17" s="116">
        <v>90.433000000000007</v>
      </c>
      <c r="G17" s="116">
        <v>107.122</v>
      </c>
      <c r="H17" s="116">
        <v>79.647000000000006</v>
      </c>
      <c r="I17" s="116">
        <v>94.733000000000004</v>
      </c>
      <c r="J17" s="116">
        <v>119.955</v>
      </c>
      <c r="K17" s="116">
        <v>104.536</v>
      </c>
      <c r="L17" s="116">
        <v>151.929</v>
      </c>
      <c r="M17" s="116">
        <v>167.62100000000001</v>
      </c>
      <c r="N17" s="116">
        <v>172.142</v>
      </c>
      <c r="O17" s="116">
        <v>176.42</v>
      </c>
      <c r="P17" s="116">
        <v>226.98599999999999</v>
      </c>
      <c r="Q17" s="116">
        <v>183.4889240360927</v>
      </c>
      <c r="R17" s="116">
        <v>134.69</v>
      </c>
      <c r="S17" s="116">
        <v>138.95400000000001</v>
      </c>
      <c r="T17" s="116">
        <v>180.64599999999999</v>
      </c>
      <c r="U17" s="116">
        <v>170.13300000000001</v>
      </c>
      <c r="V17" s="116">
        <v>177.59899999999999</v>
      </c>
      <c r="W17" s="116">
        <v>183.30799999999999</v>
      </c>
      <c r="X17" s="116">
        <v>156.352</v>
      </c>
      <c r="AA17" s="4"/>
    </row>
    <row r="18" spans="3:27" x14ac:dyDescent="0.25">
      <c r="C18" s="80" t="s">
        <v>389</v>
      </c>
      <c r="D18" s="118">
        <v>15927.431</v>
      </c>
      <c r="E18" s="118">
        <v>15940.68</v>
      </c>
      <c r="F18" s="118">
        <v>15937.475</v>
      </c>
      <c r="G18" s="118">
        <v>15932.858</v>
      </c>
      <c r="H18" s="118">
        <v>15887.186</v>
      </c>
      <c r="I18" s="118">
        <v>15873.141</v>
      </c>
      <c r="J18" s="118">
        <v>15861.766</v>
      </c>
      <c r="K18" s="118">
        <v>15573.904</v>
      </c>
      <c r="L18" s="118">
        <v>15476.299000000001</v>
      </c>
      <c r="M18" s="118">
        <v>15339.334999999999</v>
      </c>
      <c r="N18" s="118">
        <v>15366.101000000001</v>
      </c>
      <c r="O18" s="118">
        <v>15495.388000000001</v>
      </c>
      <c r="P18" s="118">
        <v>15392.789000000001</v>
      </c>
      <c r="Q18" s="118">
        <v>15346.512924036097</v>
      </c>
      <c r="R18" s="118">
        <v>15193.862999999999</v>
      </c>
      <c r="S18" s="118">
        <v>15172.259</v>
      </c>
      <c r="T18" s="118">
        <v>15335.884</v>
      </c>
      <c r="U18" s="118">
        <v>15150.593000000001</v>
      </c>
      <c r="V18" s="118">
        <v>15129.5</v>
      </c>
      <c r="W18" s="118">
        <v>15337.545</v>
      </c>
      <c r="X18" s="118">
        <v>15364.772999999999</v>
      </c>
      <c r="AA18" s="4"/>
    </row>
    <row r="19" spans="3:27" x14ac:dyDescent="0.25">
      <c r="C19" s="168"/>
      <c r="D19" s="156"/>
      <c r="E19" s="156"/>
      <c r="F19" s="156"/>
      <c r="G19" s="156"/>
      <c r="H19" s="156"/>
      <c r="I19" s="156"/>
      <c r="J19" s="156"/>
      <c r="K19" s="156"/>
      <c r="L19" s="156"/>
      <c r="M19" s="156"/>
      <c r="N19" s="156"/>
      <c r="O19" s="156"/>
      <c r="P19" s="156"/>
      <c r="Q19" s="156"/>
      <c r="R19" s="156"/>
      <c r="S19" s="156"/>
      <c r="T19" s="156"/>
      <c r="U19" s="156"/>
      <c r="V19" s="156"/>
      <c r="W19" s="156"/>
      <c r="X19" s="156"/>
      <c r="AA19" s="4"/>
    </row>
    <row r="20" spans="3:27" x14ac:dyDescent="0.25">
      <c r="C20" s="80" t="s">
        <v>34</v>
      </c>
      <c r="D20" s="156"/>
      <c r="E20" s="156"/>
      <c r="F20" s="156"/>
      <c r="G20" s="156"/>
      <c r="H20" s="156"/>
      <c r="I20" s="156"/>
      <c r="J20" s="156"/>
      <c r="K20" s="156"/>
      <c r="L20" s="156"/>
      <c r="M20" s="156"/>
      <c r="N20" s="156"/>
      <c r="O20" s="156"/>
      <c r="P20" s="156"/>
      <c r="Q20" s="156"/>
      <c r="R20" s="156"/>
      <c r="S20" s="156"/>
      <c r="T20" s="156"/>
      <c r="U20" s="156"/>
      <c r="V20" s="156"/>
      <c r="W20" s="156"/>
      <c r="X20" s="156"/>
      <c r="AA20" s="4"/>
    </row>
    <row r="21" spans="3:27" x14ac:dyDescent="0.25">
      <c r="C21" s="166" t="s">
        <v>6</v>
      </c>
      <c r="D21" s="114">
        <v>205.41300000000001</v>
      </c>
      <c r="E21" s="114">
        <v>221.72800000000001</v>
      </c>
      <c r="F21" s="114">
        <v>222.45099999999999</v>
      </c>
      <c r="G21" s="114">
        <v>252.08600000000001</v>
      </c>
      <c r="H21" s="114">
        <v>291.661</v>
      </c>
      <c r="I21" s="114">
        <v>328.44299999999998</v>
      </c>
      <c r="J21" s="114">
        <v>366.637</v>
      </c>
      <c r="K21" s="114">
        <v>342.73200000000003</v>
      </c>
      <c r="L21" s="114">
        <v>366.52300000000002</v>
      </c>
      <c r="M21" s="114">
        <v>353.67599999999999</v>
      </c>
      <c r="N21" s="114">
        <v>341.017</v>
      </c>
      <c r="O21" s="114">
        <v>296.44299999999998</v>
      </c>
      <c r="P21" s="114">
        <v>324.91899999999998</v>
      </c>
      <c r="Q21" s="114">
        <v>336.11599999999999</v>
      </c>
      <c r="R21" s="114">
        <v>353.37400000000002</v>
      </c>
      <c r="S21" s="114">
        <v>316.233</v>
      </c>
      <c r="T21" s="114">
        <v>336.74200000000002</v>
      </c>
      <c r="U21" s="114">
        <v>338.53100000000001</v>
      </c>
      <c r="V21" s="114">
        <v>323.79599999999999</v>
      </c>
      <c r="W21" s="114">
        <v>281.74099999999999</v>
      </c>
      <c r="X21" s="114">
        <v>319.13</v>
      </c>
      <c r="AA21" s="4"/>
    </row>
    <row r="22" spans="3:27" x14ac:dyDescent="0.25">
      <c r="C22" s="166" t="s">
        <v>390</v>
      </c>
      <c r="D22" s="153">
        <v>178.71899999999999</v>
      </c>
      <c r="E22" s="153">
        <v>193.53700000000001</v>
      </c>
      <c r="F22" s="153">
        <v>179.12700000000001</v>
      </c>
      <c r="G22" s="153">
        <v>166.476</v>
      </c>
      <c r="H22" s="153">
        <v>209.90899999999999</v>
      </c>
      <c r="I22" s="153">
        <v>240.65199999999999</v>
      </c>
      <c r="J22" s="153">
        <v>237.20599999999999</v>
      </c>
      <c r="K22" s="153">
        <v>246.91399999999999</v>
      </c>
      <c r="L22" s="153">
        <v>237.363</v>
      </c>
      <c r="M22" s="153">
        <v>233.999</v>
      </c>
      <c r="N22" s="153">
        <v>205.727</v>
      </c>
      <c r="O22" s="153">
        <v>225.19399999999999</v>
      </c>
      <c r="P22" s="153">
        <v>166.21</v>
      </c>
      <c r="Q22" s="153">
        <v>253.83699999999999</v>
      </c>
      <c r="R22" s="153">
        <v>300.93400000000003</v>
      </c>
      <c r="S22" s="153">
        <v>316.33999999999997</v>
      </c>
      <c r="T22" s="153">
        <v>282.70299999999997</v>
      </c>
      <c r="U22" s="153">
        <v>312.7</v>
      </c>
      <c r="V22" s="153">
        <v>303.93799999999999</v>
      </c>
      <c r="W22" s="153">
        <v>347.16</v>
      </c>
      <c r="X22" s="153">
        <v>345.81</v>
      </c>
      <c r="AA22" s="4"/>
    </row>
    <row r="23" spans="3:27" x14ac:dyDescent="0.25">
      <c r="C23" s="166" t="s">
        <v>35</v>
      </c>
      <c r="D23" s="153">
        <v>15.612</v>
      </c>
      <c r="E23" s="153">
        <v>12.339</v>
      </c>
      <c r="F23" s="153">
        <v>19.401</v>
      </c>
      <c r="G23" s="153">
        <v>15.896000000000001</v>
      </c>
      <c r="H23" s="153">
        <v>17.082000000000001</v>
      </c>
      <c r="I23" s="153">
        <v>13.183</v>
      </c>
      <c r="J23" s="153">
        <v>20.085999999999999</v>
      </c>
      <c r="K23" s="153">
        <v>12.433999999999999</v>
      </c>
      <c r="L23" s="153">
        <v>10.545999999999999</v>
      </c>
      <c r="M23" s="153">
        <v>5.0140000000000002</v>
      </c>
      <c r="N23" s="153">
        <v>9.8879999999999999</v>
      </c>
      <c r="O23" s="153">
        <v>11.071</v>
      </c>
      <c r="P23" s="153">
        <v>12.085000000000001</v>
      </c>
      <c r="Q23" s="153">
        <v>13.939</v>
      </c>
      <c r="R23" s="153">
        <v>12.331</v>
      </c>
      <c r="S23" s="153">
        <v>24.506</v>
      </c>
      <c r="T23" s="153">
        <v>16.591000000000001</v>
      </c>
      <c r="U23" s="153">
        <v>12.428000000000001</v>
      </c>
      <c r="V23" s="153">
        <v>16.742000000000001</v>
      </c>
      <c r="W23" s="153">
        <v>32.963999999999999</v>
      </c>
      <c r="X23" s="153">
        <v>4.0460000000000003</v>
      </c>
      <c r="AA23" s="4"/>
    </row>
    <row r="24" spans="3:27" x14ac:dyDescent="0.25">
      <c r="C24" s="166" t="s">
        <v>4</v>
      </c>
      <c r="D24" s="153">
        <v>2.181</v>
      </c>
      <c r="E24" s="153">
        <v>2.0990000000000002</v>
      </c>
      <c r="F24" s="153">
        <v>6.8280000000000003</v>
      </c>
      <c r="G24" s="153">
        <v>9.6509999999999998</v>
      </c>
      <c r="H24" s="153">
        <v>11.387</v>
      </c>
      <c r="I24" s="153">
        <v>22.599</v>
      </c>
      <c r="J24" s="153">
        <v>33.630000000000003</v>
      </c>
      <c r="K24" s="153">
        <v>6.2439999999999998</v>
      </c>
      <c r="L24" s="153">
        <v>1.0940000000000001</v>
      </c>
      <c r="M24" s="153">
        <v>1.7270000000000001</v>
      </c>
      <c r="N24" s="153">
        <v>4.5609999999999999</v>
      </c>
      <c r="O24" s="153">
        <v>0.14000000000000001</v>
      </c>
      <c r="P24" s="153">
        <v>2.2469999999999999</v>
      </c>
      <c r="Q24" s="153">
        <v>3.113</v>
      </c>
      <c r="R24" s="153">
        <v>0.45200000000000001</v>
      </c>
      <c r="S24" s="153">
        <v>21.689</v>
      </c>
      <c r="T24" s="153">
        <v>1.5820000000000001</v>
      </c>
      <c r="U24" s="153">
        <v>6.0090000000000003</v>
      </c>
      <c r="V24" s="153">
        <v>4.7009999999999996</v>
      </c>
      <c r="W24" s="153">
        <v>0.17100000000000001</v>
      </c>
      <c r="X24" s="153">
        <v>2.3929999999999998</v>
      </c>
      <c r="AA24" s="4"/>
    </row>
    <row r="25" spans="3:27" x14ac:dyDescent="0.25">
      <c r="C25" s="166" t="s">
        <v>391</v>
      </c>
      <c r="D25" s="153">
        <v>78.254999999999995</v>
      </c>
      <c r="E25" s="153">
        <v>66.322999999999993</v>
      </c>
      <c r="F25" s="153">
        <v>61.064999999999998</v>
      </c>
      <c r="G25" s="153">
        <v>47.768000000000001</v>
      </c>
      <c r="H25" s="153">
        <v>66.350999999999999</v>
      </c>
      <c r="I25" s="153">
        <v>48.012999999999998</v>
      </c>
      <c r="J25" s="153">
        <v>45.61</v>
      </c>
      <c r="K25" s="153">
        <v>68.561999999999998</v>
      </c>
      <c r="L25" s="153">
        <v>88.766000000000005</v>
      </c>
      <c r="M25" s="153">
        <v>89.131</v>
      </c>
      <c r="N25" s="153">
        <v>72.349999999999994</v>
      </c>
      <c r="O25" s="153">
        <v>68.131</v>
      </c>
      <c r="P25" s="153">
        <v>91.188000000000002</v>
      </c>
      <c r="Q25" s="153">
        <v>102.015</v>
      </c>
      <c r="R25" s="153">
        <v>94.254999999999995</v>
      </c>
      <c r="S25" s="153">
        <v>94</v>
      </c>
      <c r="T25" s="153">
        <v>119.19499999999999</v>
      </c>
      <c r="U25" s="153">
        <v>120.667</v>
      </c>
      <c r="V25" s="153">
        <v>138.17099999999999</v>
      </c>
      <c r="W25" s="153">
        <v>143.69</v>
      </c>
      <c r="X25" s="153">
        <v>172.85</v>
      </c>
      <c r="AA25" s="4"/>
    </row>
    <row r="26" spans="3:27" x14ac:dyDescent="0.25">
      <c r="C26" s="166" t="s">
        <v>36</v>
      </c>
      <c r="D26" s="153">
        <v>18.702999999999999</v>
      </c>
      <c r="E26" s="153">
        <v>39.265000000000001</v>
      </c>
      <c r="F26" s="153">
        <v>34.186999999999998</v>
      </c>
      <c r="G26" s="153">
        <v>35.287999999999997</v>
      </c>
      <c r="H26" s="153">
        <v>35.417000000000002</v>
      </c>
      <c r="I26" s="153">
        <v>34.143000000000001</v>
      </c>
      <c r="J26" s="153">
        <v>37.892000000000003</v>
      </c>
      <c r="K26" s="153">
        <v>42.034999999999997</v>
      </c>
      <c r="L26" s="153">
        <v>42.712000000000003</v>
      </c>
      <c r="M26" s="153">
        <v>50.637</v>
      </c>
      <c r="N26" s="153">
        <v>50.738999999999997</v>
      </c>
      <c r="O26" s="153">
        <v>75.239000000000004</v>
      </c>
      <c r="P26" s="153">
        <v>78.808000000000007</v>
      </c>
      <c r="Q26" s="153">
        <v>56.521000000000001</v>
      </c>
      <c r="R26" s="153">
        <v>61.091000000000001</v>
      </c>
      <c r="S26" s="153">
        <v>79.311000000000007</v>
      </c>
      <c r="T26" s="153">
        <v>104.43</v>
      </c>
      <c r="U26" s="153">
        <v>107.806</v>
      </c>
      <c r="V26" s="153">
        <v>107.658</v>
      </c>
      <c r="W26" s="153">
        <v>104.828</v>
      </c>
      <c r="X26" s="153">
        <v>117.364</v>
      </c>
      <c r="AA26" s="4"/>
    </row>
    <row r="27" spans="3:27" ht="15.75" thickBot="1" x14ac:dyDescent="0.3">
      <c r="C27" s="167" t="s">
        <v>37</v>
      </c>
      <c r="D27" s="154">
        <v>60.871000000000002</v>
      </c>
      <c r="E27" s="154">
        <v>56.991</v>
      </c>
      <c r="F27" s="154">
        <v>29.292000000000002</v>
      </c>
      <c r="G27" s="154">
        <v>24.36</v>
      </c>
      <c r="H27" s="154">
        <v>25.341999999999999</v>
      </c>
      <c r="I27" s="154">
        <v>45.612000000000002</v>
      </c>
      <c r="J27" s="154">
        <v>24.015000000000001</v>
      </c>
      <c r="K27" s="154">
        <v>43.725999999999999</v>
      </c>
      <c r="L27" s="154">
        <v>38.752000000000002</v>
      </c>
      <c r="M27" s="154">
        <v>34.216000000000001</v>
      </c>
      <c r="N27" s="154">
        <v>26.071000000000002</v>
      </c>
      <c r="O27" s="154">
        <v>21.402999999999999</v>
      </c>
      <c r="P27" s="154">
        <v>45.33</v>
      </c>
      <c r="Q27" s="154">
        <v>31.260999999999999</v>
      </c>
      <c r="R27" s="154">
        <v>21.291</v>
      </c>
      <c r="S27" s="154">
        <v>30.135999999999999</v>
      </c>
      <c r="T27" s="154">
        <v>28.614000000000001</v>
      </c>
      <c r="U27" s="154">
        <v>21.805</v>
      </c>
      <c r="V27" s="154">
        <v>23.050999999999998</v>
      </c>
      <c r="W27" s="154">
        <v>30.004999999999999</v>
      </c>
      <c r="X27" s="154">
        <v>32.424999999999997</v>
      </c>
      <c r="AA27" s="4"/>
    </row>
    <row r="28" spans="3:27" ht="15.75" thickBot="1" x14ac:dyDescent="0.3">
      <c r="C28" s="169" t="s">
        <v>392</v>
      </c>
      <c r="D28" s="158">
        <v>559.75400000000002</v>
      </c>
      <c r="E28" s="158">
        <v>592.28200000000004</v>
      </c>
      <c r="F28" s="158">
        <v>552.351</v>
      </c>
      <c r="G28" s="158">
        <v>551.52499999999998</v>
      </c>
      <c r="H28" s="158">
        <v>657.14800000000002</v>
      </c>
      <c r="I28" s="158">
        <v>732.64499999999998</v>
      </c>
      <c r="J28" s="158">
        <v>765.07500000000005</v>
      </c>
      <c r="K28" s="158">
        <v>762.64700000000005</v>
      </c>
      <c r="L28" s="158">
        <v>785.75599999999997</v>
      </c>
      <c r="M28" s="158">
        <v>768.40099999999995</v>
      </c>
      <c r="N28" s="158">
        <v>710.35400000000004</v>
      </c>
      <c r="O28" s="158">
        <v>697.62099999999998</v>
      </c>
      <c r="P28" s="158">
        <v>720.78800000000001</v>
      </c>
      <c r="Q28" s="158">
        <v>796.80100000000004</v>
      </c>
      <c r="R28" s="158">
        <v>843.72799999999995</v>
      </c>
      <c r="S28" s="158">
        <v>882.21500000000003</v>
      </c>
      <c r="T28" s="158">
        <v>889.85799999999995</v>
      </c>
      <c r="U28" s="158">
        <v>919.94600000000003</v>
      </c>
      <c r="V28" s="158">
        <v>918.05700000000002</v>
      </c>
      <c r="W28" s="158">
        <v>940.55799999999999</v>
      </c>
      <c r="X28" s="158">
        <v>994.00699999999995</v>
      </c>
      <c r="AA28" s="4"/>
    </row>
    <row r="29" spans="3:27" x14ac:dyDescent="0.25">
      <c r="C29" s="170" t="s">
        <v>393</v>
      </c>
      <c r="D29" s="125">
        <v>16487.185000000001</v>
      </c>
      <c r="E29" s="125">
        <v>16532.962</v>
      </c>
      <c r="F29" s="125">
        <v>16489.826000000001</v>
      </c>
      <c r="G29" s="125">
        <v>16484.383000000002</v>
      </c>
      <c r="H29" s="125">
        <v>16544.333999999999</v>
      </c>
      <c r="I29" s="125">
        <v>16605.786</v>
      </c>
      <c r="J29" s="125">
        <v>16626.841</v>
      </c>
      <c r="K29" s="125">
        <v>16336.551000000001</v>
      </c>
      <c r="L29" s="125">
        <v>16262.055</v>
      </c>
      <c r="M29" s="125">
        <v>16107.735999999999</v>
      </c>
      <c r="N29" s="125">
        <v>16076.455</v>
      </c>
      <c r="O29" s="125">
        <v>16193.009</v>
      </c>
      <c r="P29" s="125">
        <v>16113.577000000001</v>
      </c>
      <c r="Q29" s="125">
        <v>16143.313924036096</v>
      </c>
      <c r="R29" s="125">
        <v>16037.590999999999</v>
      </c>
      <c r="S29" s="125">
        <v>16054.474</v>
      </c>
      <c r="T29" s="125">
        <v>16225.742</v>
      </c>
      <c r="U29" s="125">
        <v>16070.539000000001</v>
      </c>
      <c r="V29" s="125">
        <v>16047.557000000001</v>
      </c>
      <c r="W29" s="125">
        <v>16278.1</v>
      </c>
      <c r="X29" s="125">
        <v>16358.779999999999</v>
      </c>
      <c r="AA29" s="4"/>
    </row>
    <row r="30" spans="3:27" ht="15.75" thickBot="1" x14ac:dyDescent="0.3">
      <c r="C30" s="6"/>
      <c r="D30" s="332"/>
      <c r="E30" s="332"/>
      <c r="F30" s="332"/>
      <c r="G30" s="332"/>
      <c r="H30" s="332"/>
      <c r="I30" s="332"/>
      <c r="J30" s="332"/>
      <c r="K30" s="332"/>
      <c r="L30" s="332"/>
      <c r="M30" s="332"/>
      <c r="N30" s="332"/>
      <c r="O30" s="332"/>
      <c r="P30" s="332"/>
      <c r="Q30" s="332"/>
      <c r="R30" s="332"/>
      <c r="S30" s="332"/>
      <c r="T30" s="332"/>
      <c r="U30" s="332"/>
      <c r="V30" s="332"/>
      <c r="W30" s="332"/>
      <c r="X30" s="332"/>
      <c r="AA30" s="4"/>
    </row>
    <row r="31" spans="3:27" ht="15.75" thickTop="1" x14ac:dyDescent="0.25">
      <c r="C31" s="80" t="s">
        <v>38</v>
      </c>
      <c r="D31" s="112"/>
      <c r="E31" s="112"/>
      <c r="F31" s="112"/>
      <c r="G31" s="112"/>
      <c r="H31" s="112"/>
      <c r="I31" s="112"/>
      <c r="J31" s="112"/>
      <c r="K31" s="112"/>
      <c r="L31" s="112"/>
      <c r="M31" s="112"/>
      <c r="N31" s="112"/>
      <c r="O31" s="112"/>
      <c r="P31" s="112"/>
      <c r="Q31" s="112"/>
      <c r="R31" s="112"/>
      <c r="S31" s="112"/>
      <c r="T31" s="112"/>
      <c r="U31" s="112"/>
      <c r="V31" s="112"/>
      <c r="W31" s="112"/>
      <c r="X31" s="112"/>
      <c r="AA31" s="4"/>
    </row>
    <row r="32" spans="3:27" x14ac:dyDescent="0.25">
      <c r="C32" s="80" t="s">
        <v>39</v>
      </c>
      <c r="D32" s="142"/>
      <c r="E32" s="142"/>
      <c r="F32" s="142"/>
      <c r="G32" s="142"/>
      <c r="H32" s="142"/>
      <c r="I32" s="142"/>
      <c r="J32" s="142"/>
      <c r="K32" s="142"/>
      <c r="L32" s="142"/>
      <c r="M32" s="142"/>
      <c r="N32" s="142"/>
      <c r="O32" s="142"/>
      <c r="P32" s="142"/>
      <c r="Q32" s="142"/>
      <c r="R32" s="142"/>
      <c r="S32" s="142"/>
      <c r="T32" s="142"/>
      <c r="U32" s="142"/>
      <c r="V32" s="142"/>
      <c r="W32" s="142"/>
      <c r="X32" s="142"/>
      <c r="AA32" s="4"/>
    </row>
    <row r="33" spans="3:27" ht="15" customHeight="1" x14ac:dyDescent="0.25">
      <c r="C33" s="166" t="s">
        <v>40</v>
      </c>
      <c r="D33" s="114">
        <v>0.01</v>
      </c>
      <c r="E33" s="114">
        <v>0.01</v>
      </c>
      <c r="F33" s="114">
        <v>0.01</v>
      </c>
      <c r="G33" s="114">
        <v>359.04</v>
      </c>
      <c r="H33" s="114">
        <v>359.04</v>
      </c>
      <c r="I33" s="114">
        <v>359.04</v>
      </c>
      <c r="J33" s="114">
        <v>359.04</v>
      </c>
      <c r="K33" s="114">
        <v>359.04</v>
      </c>
      <c r="L33" s="114">
        <v>359.04</v>
      </c>
      <c r="M33" s="114">
        <v>359.04</v>
      </c>
      <c r="N33" s="114">
        <v>359.04</v>
      </c>
      <c r="O33" s="114">
        <v>359.04</v>
      </c>
      <c r="P33" s="114">
        <v>359.04</v>
      </c>
      <c r="Q33" s="114">
        <v>359.04</v>
      </c>
      <c r="R33" s="114">
        <v>359.04</v>
      </c>
      <c r="S33" s="114">
        <v>359.04</v>
      </c>
      <c r="T33" s="114">
        <v>359.04</v>
      </c>
      <c r="U33" s="114">
        <v>359.04</v>
      </c>
      <c r="V33" s="114">
        <v>359.12</v>
      </c>
      <c r="W33" s="114">
        <v>1</v>
      </c>
      <c r="X33" s="114">
        <v>1</v>
      </c>
      <c r="AA33" s="4"/>
    </row>
    <row r="34" spans="3:27" x14ac:dyDescent="0.25">
      <c r="C34" s="166" t="s">
        <v>41</v>
      </c>
      <c r="D34" s="114">
        <v>8904.6640000000007</v>
      </c>
      <c r="E34" s="114">
        <v>8904.6640000000007</v>
      </c>
      <c r="F34" s="114">
        <v>8904.6640000000007</v>
      </c>
      <c r="G34" s="114">
        <v>6816.933</v>
      </c>
      <c r="H34" s="114">
        <v>6817.1880000000001</v>
      </c>
      <c r="I34" s="114">
        <v>6817.442</v>
      </c>
      <c r="J34" s="114">
        <v>6817.6959999999999</v>
      </c>
      <c r="K34" s="114">
        <v>6817.9489999999996</v>
      </c>
      <c r="L34" s="114">
        <v>6818.6</v>
      </c>
      <c r="M34" s="114">
        <v>6818.9489999999996</v>
      </c>
      <c r="N34" s="114">
        <v>6819.3239999999996</v>
      </c>
      <c r="O34" s="114">
        <v>6819.8720000000003</v>
      </c>
      <c r="P34" s="114">
        <v>6820.3360000000002</v>
      </c>
      <c r="Q34" s="114">
        <v>6800.15</v>
      </c>
      <c r="R34" s="114">
        <v>6800.5529999999999</v>
      </c>
      <c r="S34" s="114">
        <v>6800.9740000000002</v>
      </c>
      <c r="T34" s="114">
        <v>6801.3770000000004</v>
      </c>
      <c r="U34" s="114">
        <v>6801.8370000000004</v>
      </c>
      <c r="V34" s="114">
        <v>6795.34</v>
      </c>
      <c r="W34" s="114">
        <v>10200.5</v>
      </c>
      <c r="X34" s="114">
        <v>10200.5</v>
      </c>
      <c r="AA34" s="4"/>
    </row>
    <row r="35" spans="3:27" x14ac:dyDescent="0.25">
      <c r="C35" s="166" t="s">
        <v>386</v>
      </c>
      <c r="D35" s="114">
        <v>0</v>
      </c>
      <c r="E35" s="114">
        <v>0</v>
      </c>
      <c r="F35" s="114">
        <v>0</v>
      </c>
      <c r="G35" s="114">
        <v>0</v>
      </c>
      <c r="H35" s="114">
        <v>0</v>
      </c>
      <c r="I35" s="114">
        <v>0</v>
      </c>
      <c r="J35" s="114">
        <v>0</v>
      </c>
      <c r="K35" s="114">
        <v>0</v>
      </c>
      <c r="L35" s="114">
        <v>0</v>
      </c>
      <c r="M35" s="114">
        <v>0</v>
      </c>
      <c r="N35" s="114">
        <v>0</v>
      </c>
      <c r="O35" s="114">
        <v>0</v>
      </c>
      <c r="P35" s="114">
        <v>0</v>
      </c>
      <c r="Q35" s="114">
        <v>0</v>
      </c>
      <c r="R35" s="114">
        <v>0</v>
      </c>
      <c r="S35" s="114">
        <v>0</v>
      </c>
      <c r="T35" s="114">
        <v>0</v>
      </c>
      <c r="U35" s="114">
        <v>0</v>
      </c>
      <c r="V35" s="114">
        <v>0</v>
      </c>
      <c r="W35" s="114">
        <v>19.399999999999999</v>
      </c>
      <c r="X35" s="114">
        <v>38.6</v>
      </c>
      <c r="AA35" s="4"/>
    </row>
    <row r="36" spans="3:27" x14ac:dyDescent="0.25">
      <c r="C36" s="166" t="s">
        <v>479</v>
      </c>
      <c r="D36" s="114">
        <v>0</v>
      </c>
      <c r="E36" s="114">
        <v>0</v>
      </c>
      <c r="F36" s="114">
        <v>0</v>
      </c>
      <c r="G36" s="114">
        <v>0</v>
      </c>
      <c r="H36" s="114">
        <v>0</v>
      </c>
      <c r="I36" s="114">
        <v>0</v>
      </c>
      <c r="J36" s="114">
        <v>0</v>
      </c>
      <c r="K36" s="114">
        <v>0</v>
      </c>
      <c r="L36" s="114">
        <v>0</v>
      </c>
      <c r="M36" s="114">
        <v>0</v>
      </c>
      <c r="N36" s="114">
        <v>0</v>
      </c>
      <c r="O36" s="114">
        <v>0</v>
      </c>
      <c r="P36" s="114">
        <v>0</v>
      </c>
      <c r="Q36" s="114">
        <v>0</v>
      </c>
      <c r="R36" s="114">
        <v>0</v>
      </c>
      <c r="S36" s="114">
        <v>0</v>
      </c>
      <c r="T36" s="114">
        <v>0</v>
      </c>
      <c r="U36" s="114">
        <v>0</v>
      </c>
      <c r="V36" s="114">
        <v>0</v>
      </c>
      <c r="W36" s="114">
        <v>0</v>
      </c>
      <c r="X36" s="114">
        <v>-17.3</v>
      </c>
      <c r="AA36" s="4"/>
    </row>
    <row r="37" spans="3:27" x14ac:dyDescent="0.25">
      <c r="C37" s="166" t="s">
        <v>42</v>
      </c>
      <c r="D37" s="114">
        <v>-15.949</v>
      </c>
      <c r="E37" s="114">
        <v>-9.9459999999999997</v>
      </c>
      <c r="F37" s="114">
        <v>-11.842000000000001</v>
      </c>
      <c r="G37" s="114">
        <v>-18.177</v>
      </c>
      <c r="H37" s="114">
        <v>-17.134</v>
      </c>
      <c r="I37" s="114">
        <v>-1.716</v>
      </c>
      <c r="J37" s="114">
        <v>9.3409999999999993</v>
      </c>
      <c r="K37" s="114">
        <v>-239.07599999999999</v>
      </c>
      <c r="L37" s="114">
        <v>-317.80200000000002</v>
      </c>
      <c r="M37" s="114">
        <v>-432.89100000000002</v>
      </c>
      <c r="N37" s="114">
        <v>-365.97</v>
      </c>
      <c r="O37" s="114">
        <v>-286.70699999999999</v>
      </c>
      <c r="P37" s="114">
        <v>-409.44099999999997</v>
      </c>
      <c r="Q37" s="114">
        <v>-360.20499999999998</v>
      </c>
      <c r="R37" s="114">
        <v>-371.08600000000001</v>
      </c>
      <c r="S37" s="114">
        <v>-410.95</v>
      </c>
      <c r="T37" s="114">
        <v>-255.16200000000001</v>
      </c>
      <c r="U37" s="114">
        <v>-356.17399999999998</v>
      </c>
      <c r="V37" s="114">
        <v>-330.5</v>
      </c>
      <c r="W37" s="114">
        <v>-319.89999999999998</v>
      </c>
      <c r="X37" s="114">
        <v>-270.89999999999998</v>
      </c>
      <c r="AA37" s="4"/>
    </row>
    <row r="38" spans="3:27" x14ac:dyDescent="0.25">
      <c r="C38" s="166" t="s">
        <v>43</v>
      </c>
      <c r="D38" s="114">
        <v>6.7850000000000001</v>
      </c>
      <c r="E38" s="114">
        <v>6.34</v>
      </c>
      <c r="F38" s="114">
        <v>11.015000000000001</v>
      </c>
      <c r="G38" s="114">
        <v>13.846</v>
      </c>
      <c r="H38" s="114">
        <v>15.151999999999999</v>
      </c>
      <c r="I38" s="114">
        <v>24.126000000000001</v>
      </c>
      <c r="J38" s="114">
        <v>32.601999999999997</v>
      </c>
      <c r="K38" s="114">
        <v>7.0309999999999997</v>
      </c>
      <c r="L38" s="114">
        <v>1.159</v>
      </c>
      <c r="M38" s="114">
        <v>2.5859999999999999</v>
      </c>
      <c r="N38" s="114">
        <v>8.5850000000000009</v>
      </c>
      <c r="O38" s="114">
        <v>2.9449999999999998</v>
      </c>
      <c r="P38" s="114">
        <v>7.5069999999999997</v>
      </c>
      <c r="Q38" s="114">
        <v>8.3070000000000004</v>
      </c>
      <c r="R38" s="114">
        <v>2.1909999999999998</v>
      </c>
      <c r="S38" s="114">
        <v>13.43</v>
      </c>
      <c r="T38" s="114">
        <v>5.1130000000000004</v>
      </c>
      <c r="U38" s="114">
        <v>-4.3570000000000002</v>
      </c>
      <c r="V38" s="114">
        <v>-1.7</v>
      </c>
      <c r="W38" s="114">
        <v>1.7</v>
      </c>
      <c r="X38" s="114">
        <v>7.4</v>
      </c>
      <c r="AA38" s="4"/>
    </row>
    <row r="39" spans="3:27" x14ac:dyDescent="0.25">
      <c r="C39" s="166" t="s">
        <v>70</v>
      </c>
      <c r="D39" s="114">
        <v>0</v>
      </c>
      <c r="E39" s="114">
        <v>0</v>
      </c>
      <c r="F39" s="114">
        <v>0</v>
      </c>
      <c r="G39" s="114">
        <v>0</v>
      </c>
      <c r="H39" s="114">
        <v>0</v>
      </c>
      <c r="I39" s="114">
        <v>0</v>
      </c>
      <c r="J39" s="114">
        <v>0</v>
      </c>
      <c r="K39" s="114">
        <v>0</v>
      </c>
      <c r="L39" s="114">
        <v>0</v>
      </c>
      <c r="M39" s="114">
        <v>0</v>
      </c>
      <c r="N39" s="114">
        <v>0</v>
      </c>
      <c r="O39" s="114">
        <v>0</v>
      </c>
      <c r="P39" s="114">
        <v>0</v>
      </c>
      <c r="Q39" s="114">
        <v>0</v>
      </c>
      <c r="R39" s="114">
        <v>0</v>
      </c>
      <c r="S39" s="114">
        <v>0</v>
      </c>
      <c r="T39" s="114">
        <v>0</v>
      </c>
      <c r="U39" s="114">
        <v>0</v>
      </c>
      <c r="V39" s="114">
        <v>0</v>
      </c>
      <c r="W39" s="114">
        <v>0</v>
      </c>
      <c r="X39" s="114">
        <v>0</v>
      </c>
      <c r="AA39" s="4"/>
    </row>
    <row r="40" spans="3:27" x14ac:dyDescent="0.25">
      <c r="C40" s="166" t="s">
        <v>44</v>
      </c>
      <c r="D40" s="114">
        <v>-1737.691</v>
      </c>
      <c r="E40" s="114">
        <v>-1770.4570000000001</v>
      </c>
      <c r="F40" s="114">
        <v>-1853.4780000000001</v>
      </c>
      <c r="G40" s="114">
        <v>-189.18</v>
      </c>
      <c r="H40" s="114">
        <v>-203.958</v>
      </c>
      <c r="I40" s="114">
        <v>-281.67599999999999</v>
      </c>
      <c r="J40" s="114">
        <v>-324.892</v>
      </c>
      <c r="K40" s="114">
        <v>-425.12900000000002</v>
      </c>
      <c r="L40" s="114">
        <v>-486.68200000000002</v>
      </c>
      <c r="M40" s="114">
        <v>-523.97199999999998</v>
      </c>
      <c r="N40" s="114">
        <v>-579.58900000000006</v>
      </c>
      <c r="O40" s="114">
        <v>-704.49800000000005</v>
      </c>
      <c r="P40" s="114">
        <v>-723.32799999999997</v>
      </c>
      <c r="Q40" s="114">
        <v>-786.41700000000003</v>
      </c>
      <c r="R40" s="114">
        <v>-833.61500000000001</v>
      </c>
      <c r="S40" s="114">
        <v>-889.86300000000006</v>
      </c>
      <c r="T40" s="114">
        <v>-933.21100000000001</v>
      </c>
      <c r="U40" s="114">
        <v>-976.65800000000002</v>
      </c>
      <c r="V40" s="114">
        <v>-1017.1</v>
      </c>
      <c r="W40" s="114">
        <v>-1138.2</v>
      </c>
      <c r="X40" s="114">
        <v>-1076.4000000000001</v>
      </c>
      <c r="AA40" s="4"/>
    </row>
    <row r="41" spans="3:27" ht="15.75" thickBot="1" x14ac:dyDescent="0.3">
      <c r="C41" s="167" t="s">
        <v>58</v>
      </c>
      <c r="D41" s="116">
        <v>0</v>
      </c>
      <c r="E41" s="116">
        <v>0</v>
      </c>
      <c r="F41" s="116">
        <v>0</v>
      </c>
      <c r="G41" s="116">
        <v>0</v>
      </c>
      <c r="H41" s="116">
        <v>0</v>
      </c>
      <c r="I41" s="116">
        <v>0</v>
      </c>
      <c r="J41" s="116">
        <v>0</v>
      </c>
      <c r="K41" s="116">
        <v>0</v>
      </c>
      <c r="L41" s="116">
        <v>0</v>
      </c>
      <c r="M41" s="116">
        <v>0</v>
      </c>
      <c r="N41" s="116">
        <v>0</v>
      </c>
      <c r="O41" s="116">
        <v>0</v>
      </c>
      <c r="P41" s="116">
        <v>0</v>
      </c>
      <c r="Q41" s="116">
        <v>0</v>
      </c>
      <c r="R41" s="116">
        <v>0</v>
      </c>
      <c r="S41" s="116">
        <v>0</v>
      </c>
      <c r="T41" s="116">
        <v>0</v>
      </c>
      <c r="U41" s="116">
        <v>0</v>
      </c>
      <c r="V41" s="116">
        <v>0</v>
      </c>
      <c r="W41" s="116">
        <v>0</v>
      </c>
      <c r="X41" s="116">
        <v>0</v>
      </c>
      <c r="AA41" s="4"/>
    </row>
    <row r="42" spans="3:27" x14ac:dyDescent="0.25">
      <c r="C42" s="80" t="s">
        <v>45</v>
      </c>
      <c r="D42" s="155">
        <v>7157.8190000000004</v>
      </c>
      <c r="E42" s="155">
        <v>7130.6109999999999</v>
      </c>
      <c r="F42" s="155">
        <v>7050.3689999999997</v>
      </c>
      <c r="G42" s="155">
        <v>6982.4620000000004</v>
      </c>
      <c r="H42" s="155">
        <v>6970.2879999999996</v>
      </c>
      <c r="I42" s="155">
        <v>6917.2160000000003</v>
      </c>
      <c r="J42" s="155">
        <v>6893.7870000000003</v>
      </c>
      <c r="K42" s="155">
        <v>6519.8149999999996</v>
      </c>
      <c r="L42" s="155">
        <v>6374.3149999999996</v>
      </c>
      <c r="M42" s="155">
        <v>6223.7120000000004</v>
      </c>
      <c r="N42" s="155">
        <v>6241.39</v>
      </c>
      <c r="O42" s="155">
        <v>6190.652</v>
      </c>
      <c r="P42" s="155">
        <v>6054.1139999999996</v>
      </c>
      <c r="Q42" s="155">
        <v>6020.875</v>
      </c>
      <c r="R42" s="155">
        <v>5957.0829999999996</v>
      </c>
      <c r="S42" s="155">
        <v>5872.6310000000003</v>
      </c>
      <c r="T42" s="155">
        <v>5977.1570000000002</v>
      </c>
      <c r="U42" s="155">
        <v>5823.6880000000001</v>
      </c>
      <c r="V42" s="155">
        <v>5805.16</v>
      </c>
      <c r="W42" s="155">
        <v>8764.5</v>
      </c>
      <c r="X42" s="155">
        <v>8882.9</v>
      </c>
      <c r="AA42" s="4"/>
    </row>
    <row r="43" spans="3:27" x14ac:dyDescent="0.25">
      <c r="C43" s="168"/>
      <c r="D43" s="156"/>
      <c r="E43" s="156"/>
      <c r="F43" s="156"/>
      <c r="G43" s="156"/>
      <c r="H43" s="156"/>
      <c r="I43" s="156"/>
      <c r="J43" s="156"/>
      <c r="K43" s="156"/>
      <c r="L43" s="156"/>
      <c r="M43" s="156"/>
      <c r="N43" s="156"/>
      <c r="O43" s="156"/>
      <c r="P43" s="156"/>
      <c r="Q43" s="156"/>
      <c r="R43" s="156"/>
      <c r="S43" s="156"/>
      <c r="T43" s="156"/>
      <c r="U43" s="156"/>
      <c r="V43" s="156"/>
      <c r="W43" s="156"/>
      <c r="X43" s="156"/>
      <c r="AA43" s="4"/>
    </row>
    <row r="44" spans="3:27" x14ac:dyDescent="0.25">
      <c r="C44" s="80" t="s">
        <v>46</v>
      </c>
      <c r="D44" s="156"/>
      <c r="E44" s="156"/>
      <c r="F44" s="156"/>
      <c r="G44" s="156"/>
      <c r="H44" s="156"/>
      <c r="I44" s="156"/>
      <c r="J44" s="156"/>
      <c r="K44" s="156"/>
      <c r="L44" s="156"/>
      <c r="M44" s="156"/>
      <c r="N44" s="156"/>
      <c r="O44" s="156"/>
      <c r="P44" s="156"/>
      <c r="Q44" s="156"/>
      <c r="R44" s="156"/>
      <c r="S44" s="156"/>
      <c r="T44" s="156"/>
      <c r="U44" s="156"/>
      <c r="V44" s="156"/>
      <c r="W44" s="156"/>
      <c r="X44" s="156"/>
      <c r="AA44" s="4"/>
    </row>
    <row r="45" spans="3:27" x14ac:dyDescent="0.25">
      <c r="C45" s="166" t="s">
        <v>394</v>
      </c>
      <c r="D45" s="114">
        <v>6840.5860000000002</v>
      </c>
      <c r="E45" s="114">
        <v>6940.3980000000001</v>
      </c>
      <c r="F45" s="114">
        <v>6964.4560000000001</v>
      </c>
      <c r="G45" s="114">
        <v>7078.3410000000003</v>
      </c>
      <c r="H45" s="114">
        <v>7127.1469999999999</v>
      </c>
      <c r="I45" s="114">
        <v>7236.4650000000001</v>
      </c>
      <c r="J45" s="114">
        <v>7282.3779999999997</v>
      </c>
      <c r="K45" s="114">
        <v>7326.9009999999998</v>
      </c>
      <c r="L45" s="114">
        <v>7418.8540000000003</v>
      </c>
      <c r="M45" s="114">
        <v>7408.8040000000001</v>
      </c>
      <c r="N45" s="114">
        <v>7394.049</v>
      </c>
      <c r="O45" s="114">
        <v>7414.2049999999999</v>
      </c>
      <c r="P45" s="114">
        <v>7536.7020000000002</v>
      </c>
      <c r="Q45" s="114">
        <v>7535.3990000000003</v>
      </c>
      <c r="R45" s="114">
        <v>7520.7979999999998</v>
      </c>
      <c r="S45" s="114">
        <v>7579.9740000000002</v>
      </c>
      <c r="T45" s="114">
        <v>7687.174</v>
      </c>
      <c r="U45" s="114">
        <v>7721.4809999999998</v>
      </c>
      <c r="V45" s="114">
        <v>6954.2449999999999</v>
      </c>
      <c r="W45" s="114">
        <v>4985.4520000000002</v>
      </c>
      <c r="X45" s="114">
        <v>4947.7690000000002</v>
      </c>
      <c r="AA45" s="4"/>
    </row>
    <row r="46" spans="3:27" x14ac:dyDescent="0.25">
      <c r="C46" s="166" t="s">
        <v>4</v>
      </c>
      <c r="D46" s="114">
        <v>36.231000000000002</v>
      </c>
      <c r="E46" s="114">
        <v>36.659999999999997</v>
      </c>
      <c r="F46" s="114">
        <v>32.979999999999997</v>
      </c>
      <c r="G46" s="114">
        <v>0</v>
      </c>
      <c r="H46" s="114">
        <v>0</v>
      </c>
      <c r="I46" s="114">
        <v>0</v>
      </c>
      <c r="J46" s="114">
        <v>0</v>
      </c>
      <c r="K46" s="114">
        <v>4.593</v>
      </c>
      <c r="L46" s="114">
        <v>8.2469999999999999</v>
      </c>
      <c r="M46" s="114">
        <v>0</v>
      </c>
      <c r="N46" s="114">
        <v>0</v>
      </c>
      <c r="O46" s="114">
        <v>23.698</v>
      </c>
      <c r="P46" s="114">
        <v>10.976000000000001</v>
      </c>
      <c r="Q46" s="114">
        <v>4.306</v>
      </c>
      <c r="R46" s="114">
        <v>25.536000000000001</v>
      </c>
      <c r="S46" s="114">
        <v>24.876999999999999</v>
      </c>
      <c r="T46" s="114">
        <v>23.273</v>
      </c>
      <c r="U46" s="114">
        <v>26.263000000000002</v>
      </c>
      <c r="V46" s="114">
        <v>20.963999999999999</v>
      </c>
      <c r="W46" s="114">
        <v>20.402999999999999</v>
      </c>
      <c r="X46" s="114">
        <v>3.3719999999999999</v>
      </c>
      <c r="AA46" s="4"/>
    </row>
    <row r="47" spans="3:27" x14ac:dyDescent="0.25">
      <c r="C47" s="166" t="s">
        <v>395</v>
      </c>
      <c r="D47" s="114">
        <v>86.79</v>
      </c>
      <c r="E47" s="114">
        <v>78.724999999999994</v>
      </c>
      <c r="F47" s="114">
        <v>67.971999999999994</v>
      </c>
      <c r="G47" s="114">
        <v>65.418999999999997</v>
      </c>
      <c r="H47" s="114">
        <v>50.469000000000001</v>
      </c>
      <c r="I47" s="114">
        <v>56.154000000000003</v>
      </c>
      <c r="J47" s="114">
        <v>57.844000000000001</v>
      </c>
      <c r="K47" s="114">
        <v>70.858999999999995</v>
      </c>
      <c r="L47" s="114">
        <v>82.27</v>
      </c>
      <c r="M47" s="114">
        <v>100.54300000000001</v>
      </c>
      <c r="N47" s="114">
        <v>114.99299999999999</v>
      </c>
      <c r="O47" s="114">
        <v>127.185</v>
      </c>
      <c r="P47" s="114">
        <v>105.655</v>
      </c>
      <c r="Q47" s="114">
        <v>113.82299999999999</v>
      </c>
      <c r="R47" s="114">
        <v>124.411</v>
      </c>
      <c r="S47" s="114">
        <v>137.03299999999999</v>
      </c>
      <c r="T47" s="114">
        <v>110.325</v>
      </c>
      <c r="U47" s="114">
        <v>104.941</v>
      </c>
      <c r="V47" s="114">
        <v>104.395</v>
      </c>
      <c r="W47" s="114">
        <v>108.247</v>
      </c>
      <c r="X47" s="114">
        <v>105.292</v>
      </c>
      <c r="AA47" s="4"/>
    </row>
    <row r="48" spans="3:27" x14ac:dyDescent="0.25">
      <c r="C48" s="166" t="s">
        <v>47</v>
      </c>
      <c r="D48" s="114">
        <v>1376.097</v>
      </c>
      <c r="E48" s="114">
        <v>1362.202</v>
      </c>
      <c r="F48" s="114">
        <v>1355.596</v>
      </c>
      <c r="G48" s="114">
        <v>1306.694</v>
      </c>
      <c r="H48" s="114">
        <v>1287.4390000000001</v>
      </c>
      <c r="I48" s="114">
        <v>1279.729</v>
      </c>
      <c r="J48" s="114">
        <v>1272.8440000000001</v>
      </c>
      <c r="K48" s="114">
        <v>1249.4849999999999</v>
      </c>
      <c r="L48" s="114">
        <v>1197.682</v>
      </c>
      <c r="M48" s="114">
        <v>1166.3140000000001</v>
      </c>
      <c r="N48" s="114">
        <v>1135.4580000000001</v>
      </c>
      <c r="O48" s="114">
        <v>1178.357</v>
      </c>
      <c r="P48" s="114">
        <v>1154.4459999999999</v>
      </c>
      <c r="Q48" s="114">
        <v>1141.806</v>
      </c>
      <c r="R48" s="114">
        <v>1088.9580000000001</v>
      </c>
      <c r="S48" s="114">
        <v>1083.25</v>
      </c>
      <c r="T48" s="114">
        <v>1071.3869999999999</v>
      </c>
      <c r="U48" s="114">
        <v>1041.296</v>
      </c>
      <c r="V48" s="114">
        <v>1016.599</v>
      </c>
      <c r="W48" s="114">
        <v>1013.894</v>
      </c>
      <c r="X48" s="114">
        <v>1010.05</v>
      </c>
      <c r="AA48" s="4"/>
    </row>
    <row r="49" spans="3:27" ht="15.75" thickBot="1" x14ac:dyDescent="0.3">
      <c r="C49" s="167" t="s">
        <v>48</v>
      </c>
      <c r="D49" s="116">
        <v>53.228999999999999</v>
      </c>
      <c r="E49" s="116">
        <v>52.694000000000003</v>
      </c>
      <c r="F49" s="116">
        <v>90.563999999999993</v>
      </c>
      <c r="G49" s="116">
        <v>22.437000000000001</v>
      </c>
      <c r="H49" s="116">
        <v>20.038</v>
      </c>
      <c r="I49" s="116">
        <v>18.626000000000001</v>
      </c>
      <c r="J49" s="116">
        <v>17.646000000000001</v>
      </c>
      <c r="K49" s="116">
        <v>16.815000000000001</v>
      </c>
      <c r="L49" s="116">
        <v>16.344000000000001</v>
      </c>
      <c r="M49" s="116">
        <v>15.98</v>
      </c>
      <c r="N49" s="116">
        <v>21.648</v>
      </c>
      <c r="O49" s="116">
        <v>34.78</v>
      </c>
      <c r="P49" s="116">
        <v>36.673000000000002</v>
      </c>
      <c r="Q49" s="116">
        <v>29.65</v>
      </c>
      <c r="R49" s="116">
        <v>42.308999999999997</v>
      </c>
      <c r="S49" s="116">
        <v>42.1</v>
      </c>
      <c r="T49" s="116">
        <v>40.280999999999999</v>
      </c>
      <c r="U49" s="116">
        <v>38.408000000000001</v>
      </c>
      <c r="V49" s="116">
        <v>39.128</v>
      </c>
      <c r="W49" s="116">
        <v>48.213000000000001</v>
      </c>
      <c r="X49" s="116">
        <v>54.64</v>
      </c>
      <c r="AA49" s="4"/>
    </row>
    <row r="50" spans="3:27" x14ac:dyDescent="0.25">
      <c r="C50" s="80" t="s">
        <v>396</v>
      </c>
      <c r="D50" s="118">
        <v>8392.9320000000007</v>
      </c>
      <c r="E50" s="118">
        <v>8470.6779999999999</v>
      </c>
      <c r="F50" s="118">
        <v>8511.5679999999993</v>
      </c>
      <c r="G50" s="118">
        <v>8472.89</v>
      </c>
      <c r="H50" s="118">
        <v>8485.09</v>
      </c>
      <c r="I50" s="118">
        <v>8590.973</v>
      </c>
      <c r="J50" s="118">
        <v>8630.7129999999997</v>
      </c>
      <c r="K50" s="118">
        <v>8668.6530000000002</v>
      </c>
      <c r="L50" s="118">
        <v>8723.3970000000008</v>
      </c>
      <c r="M50" s="118">
        <v>8691.64</v>
      </c>
      <c r="N50" s="118">
        <v>8666.1479999999992</v>
      </c>
      <c r="O50" s="118">
        <v>8778.2260000000006</v>
      </c>
      <c r="P50" s="118">
        <v>8844.4529999999995</v>
      </c>
      <c r="Q50" s="118">
        <v>8824.9840000000004</v>
      </c>
      <c r="R50" s="118">
        <v>8802.0130000000008</v>
      </c>
      <c r="S50" s="118">
        <v>8867.2729999999992</v>
      </c>
      <c r="T50" s="118">
        <v>8932.4390000000003</v>
      </c>
      <c r="U50" s="118">
        <v>8932.3880000000008</v>
      </c>
      <c r="V50" s="118">
        <v>8135.26</v>
      </c>
      <c r="W50" s="118">
        <v>6176.2</v>
      </c>
      <c r="X50" s="118">
        <v>6121.152</v>
      </c>
      <c r="AA50" s="4"/>
    </row>
    <row r="51" spans="3:27" x14ac:dyDescent="0.25">
      <c r="C51" s="168"/>
      <c r="D51" s="156"/>
      <c r="E51" s="156"/>
      <c r="F51" s="156"/>
      <c r="G51" s="156"/>
      <c r="H51" s="156"/>
      <c r="I51" s="156"/>
      <c r="J51" s="156"/>
      <c r="K51" s="156"/>
      <c r="L51" s="156"/>
      <c r="M51" s="156"/>
      <c r="N51" s="156"/>
      <c r="O51" s="156"/>
      <c r="P51" s="156"/>
      <c r="Q51" s="156"/>
      <c r="R51" s="156"/>
      <c r="S51" s="156"/>
      <c r="T51" s="156"/>
      <c r="U51" s="156"/>
      <c r="V51" s="156"/>
      <c r="W51" s="156"/>
      <c r="X51" s="156"/>
      <c r="AA51" s="4"/>
    </row>
    <row r="52" spans="3:27" x14ac:dyDescent="0.25">
      <c r="C52" s="80" t="s">
        <v>49</v>
      </c>
      <c r="D52" s="156"/>
      <c r="E52" s="156"/>
      <c r="F52" s="156"/>
      <c r="G52" s="156"/>
      <c r="H52" s="156"/>
      <c r="I52" s="156"/>
      <c r="J52" s="156"/>
      <c r="K52" s="156"/>
      <c r="L52" s="156"/>
      <c r="M52" s="156"/>
      <c r="N52" s="156"/>
      <c r="O52" s="156"/>
      <c r="P52" s="156"/>
      <c r="Q52" s="156"/>
      <c r="R52" s="156"/>
      <c r="S52" s="156"/>
      <c r="T52" s="156"/>
      <c r="U52" s="156"/>
      <c r="V52" s="156"/>
      <c r="W52" s="156"/>
      <c r="X52" s="156"/>
      <c r="AA52" s="4"/>
    </row>
    <row r="53" spans="3:27" x14ac:dyDescent="0.25">
      <c r="C53" s="166" t="s">
        <v>50</v>
      </c>
      <c r="D53" s="114">
        <v>158.36600000000001</v>
      </c>
      <c r="E53" s="114">
        <v>141.02099999999999</v>
      </c>
      <c r="F53" s="114">
        <v>129.62899999999999</v>
      </c>
      <c r="G53" s="114">
        <v>190.68199999999999</v>
      </c>
      <c r="H53" s="114">
        <v>177.559</v>
      </c>
      <c r="I53" s="114">
        <v>177.059</v>
      </c>
      <c r="J53" s="114">
        <v>173.608</v>
      </c>
      <c r="K53" s="114">
        <v>188.66399999999999</v>
      </c>
      <c r="L53" s="114">
        <v>166.43</v>
      </c>
      <c r="M53" s="114">
        <v>170.4</v>
      </c>
      <c r="N53" s="114">
        <v>149.714</v>
      </c>
      <c r="O53" s="114">
        <v>171.16399999999999</v>
      </c>
      <c r="P53" s="114">
        <v>166.411</v>
      </c>
      <c r="Q53" s="114">
        <v>175.53200000000001</v>
      </c>
      <c r="R53" s="114">
        <v>166.91300000000001</v>
      </c>
      <c r="S53" s="114">
        <v>176.00800000000001</v>
      </c>
      <c r="T53" s="114">
        <v>192.81700000000001</v>
      </c>
      <c r="U53" s="114">
        <v>177.67599999999999</v>
      </c>
      <c r="V53" s="114">
        <v>147.96100000000001</v>
      </c>
      <c r="W53" s="114">
        <v>179.52199999999999</v>
      </c>
      <c r="X53" s="114">
        <v>162.32499999999999</v>
      </c>
      <c r="AA53" s="4"/>
    </row>
    <row r="54" spans="3:27" x14ac:dyDescent="0.25">
      <c r="C54" s="166" t="s">
        <v>51</v>
      </c>
      <c r="D54" s="114">
        <v>48.951000000000001</v>
      </c>
      <c r="E54" s="114">
        <v>45.816000000000003</v>
      </c>
      <c r="F54" s="114">
        <v>89.483000000000004</v>
      </c>
      <c r="G54" s="114">
        <v>85.203000000000003</v>
      </c>
      <c r="H54" s="114">
        <v>98.14</v>
      </c>
      <c r="I54" s="114">
        <v>96.010999999999996</v>
      </c>
      <c r="J54" s="114">
        <v>114.771</v>
      </c>
      <c r="K54" s="114">
        <v>79.777000000000001</v>
      </c>
      <c r="L54" s="114">
        <v>97.179000000000002</v>
      </c>
      <c r="M54" s="114">
        <v>91.251000000000005</v>
      </c>
      <c r="N54" s="114">
        <v>101.694</v>
      </c>
      <c r="O54" s="114">
        <v>87.564999999999998</v>
      </c>
      <c r="P54" s="114">
        <v>111.10899999999999</v>
      </c>
      <c r="Q54" s="114">
        <v>112.714</v>
      </c>
      <c r="R54" s="114">
        <v>121.395</v>
      </c>
      <c r="S54" s="114">
        <v>104.181</v>
      </c>
      <c r="T54" s="114">
        <v>111.83499999999999</v>
      </c>
      <c r="U54" s="114">
        <v>115.565</v>
      </c>
      <c r="V54" s="114">
        <v>128.85300000000001</v>
      </c>
      <c r="W54" s="114">
        <v>86.85</v>
      </c>
      <c r="X54" s="114">
        <v>110.22</v>
      </c>
      <c r="AA54" s="4"/>
    </row>
    <row r="55" spans="3:27" x14ac:dyDescent="0.25">
      <c r="C55" s="166" t="s">
        <v>397</v>
      </c>
      <c r="D55" s="114">
        <v>137.26300000000001</v>
      </c>
      <c r="E55" s="114">
        <v>168.51900000000001</v>
      </c>
      <c r="F55" s="114">
        <v>153.13200000000001</v>
      </c>
      <c r="G55" s="114">
        <v>190.739</v>
      </c>
      <c r="H55" s="114">
        <v>198.55799999999999</v>
      </c>
      <c r="I55" s="114">
        <v>225.286</v>
      </c>
      <c r="J55" s="114">
        <v>222.11699999999999</v>
      </c>
      <c r="K55" s="114">
        <v>297.04300000000001</v>
      </c>
      <c r="L55" s="114">
        <v>304.28199999999998</v>
      </c>
      <c r="M55" s="114">
        <v>323.38499999999999</v>
      </c>
      <c r="N55" s="114">
        <v>295.68</v>
      </c>
      <c r="O55" s="114">
        <v>337.69499999999999</v>
      </c>
      <c r="P55" s="114">
        <v>236.36500000000001</v>
      </c>
      <c r="Q55" s="114">
        <v>304.29899999999998</v>
      </c>
      <c r="R55" s="114">
        <v>319.01299999999998</v>
      </c>
      <c r="S55" s="114">
        <v>357.517</v>
      </c>
      <c r="T55" s="114">
        <v>294.28300000000002</v>
      </c>
      <c r="U55" s="114">
        <v>329.94499999999999</v>
      </c>
      <c r="V55" s="114">
        <v>1108.424</v>
      </c>
      <c r="W55" s="114">
        <v>329.82900000000001</v>
      </c>
      <c r="X55" s="114">
        <v>308.48700000000002</v>
      </c>
      <c r="AA55" s="4"/>
    </row>
    <row r="56" spans="3:27" x14ac:dyDescent="0.25">
      <c r="C56" s="166" t="s">
        <v>4</v>
      </c>
      <c r="D56" s="114">
        <v>2.3170000000000002</v>
      </c>
      <c r="E56" s="114">
        <v>3.613</v>
      </c>
      <c r="F56" s="114">
        <v>4.2999999999999997E-2</v>
      </c>
      <c r="G56" s="114">
        <v>30.853000000000002</v>
      </c>
      <c r="H56" s="114">
        <v>21.393999999999998</v>
      </c>
      <c r="I56" s="114">
        <v>6.7830000000000004</v>
      </c>
      <c r="J56" s="114">
        <v>0.26500000000000001</v>
      </c>
      <c r="K56" s="114">
        <v>5.1749999999999998</v>
      </c>
      <c r="L56" s="114">
        <v>7.4320000000000004</v>
      </c>
      <c r="M56" s="114">
        <v>6.2670000000000003</v>
      </c>
      <c r="N56" s="114">
        <v>1.5620000000000001</v>
      </c>
      <c r="O56" s="114">
        <v>4.2350000000000003</v>
      </c>
      <c r="P56" s="114">
        <v>0.60399999999999998</v>
      </c>
      <c r="Q56" s="114">
        <v>0.56599999999999995</v>
      </c>
      <c r="R56" s="114">
        <v>5.0430000000000001</v>
      </c>
      <c r="S56" s="114">
        <v>0.03</v>
      </c>
      <c r="T56" s="114">
        <v>5.2210000000000001</v>
      </c>
      <c r="U56" s="114">
        <v>13.413</v>
      </c>
      <c r="V56" s="114">
        <v>10.054</v>
      </c>
      <c r="W56" s="114">
        <v>6.0720000000000001</v>
      </c>
      <c r="X56" s="114">
        <v>0.77800000000000002</v>
      </c>
      <c r="AA56" s="4"/>
    </row>
    <row r="57" spans="3:27" x14ac:dyDescent="0.25">
      <c r="C57" s="166" t="s">
        <v>398</v>
      </c>
      <c r="D57" s="114">
        <v>539.41999999999996</v>
      </c>
      <c r="E57" s="114">
        <v>529.33600000000001</v>
      </c>
      <c r="F57" s="114">
        <v>508.553</v>
      </c>
      <c r="G57" s="114">
        <v>492.53800000000001</v>
      </c>
      <c r="H57" s="114">
        <v>530.10500000000002</v>
      </c>
      <c r="I57" s="114">
        <v>535.71699999999998</v>
      </c>
      <c r="J57" s="114">
        <v>529.79200000000003</v>
      </c>
      <c r="K57" s="114">
        <v>516.904</v>
      </c>
      <c r="L57" s="114">
        <v>520.50800000000004</v>
      </c>
      <c r="M57" s="114">
        <v>523.71699999999998</v>
      </c>
      <c r="N57" s="114">
        <v>543.45699999999999</v>
      </c>
      <c r="O57" s="114">
        <v>546.67700000000002</v>
      </c>
      <c r="P57" s="114">
        <v>608.23900000000003</v>
      </c>
      <c r="Q57" s="114">
        <v>610.05799999999999</v>
      </c>
      <c r="R57" s="114">
        <v>587.83100000000002</v>
      </c>
      <c r="S57" s="114">
        <v>576.75400000000002</v>
      </c>
      <c r="T57" s="114">
        <v>617.30600000000004</v>
      </c>
      <c r="U57" s="114">
        <v>591.33900000000006</v>
      </c>
      <c r="V57" s="114">
        <v>628.99199999999996</v>
      </c>
      <c r="W57" s="114">
        <v>649.495</v>
      </c>
      <c r="X57" s="114">
        <v>685.54200000000003</v>
      </c>
      <c r="AA57" s="4"/>
    </row>
    <row r="58" spans="3:27" ht="15.75" thickBot="1" x14ac:dyDescent="0.3">
      <c r="C58" s="167" t="s">
        <v>52</v>
      </c>
      <c r="D58" s="116">
        <v>50.119</v>
      </c>
      <c r="E58" s="116">
        <v>43.366999999999997</v>
      </c>
      <c r="F58" s="116">
        <v>47.055</v>
      </c>
      <c r="G58" s="116">
        <v>39.017000000000003</v>
      </c>
      <c r="H58" s="116">
        <v>63.203000000000003</v>
      </c>
      <c r="I58" s="116">
        <v>56.744999999999997</v>
      </c>
      <c r="J58" s="116">
        <v>61.790999999999997</v>
      </c>
      <c r="K58" s="116">
        <v>60.517000000000003</v>
      </c>
      <c r="L58" s="116">
        <v>68.510999999999996</v>
      </c>
      <c r="M58" s="116">
        <v>77.367000000000004</v>
      </c>
      <c r="N58" s="116">
        <v>76.814999999999998</v>
      </c>
      <c r="O58" s="116">
        <v>76.793999999999997</v>
      </c>
      <c r="P58" s="116">
        <v>92.281999999999996</v>
      </c>
      <c r="Q58" s="116">
        <v>94.29</v>
      </c>
      <c r="R58" s="116">
        <v>78.296999999999997</v>
      </c>
      <c r="S58" s="116">
        <v>100.06100000000001</v>
      </c>
      <c r="T58" s="116">
        <v>94.683999999999997</v>
      </c>
      <c r="U58" s="116">
        <v>86.533000000000001</v>
      </c>
      <c r="V58" s="116">
        <v>82.787000000000006</v>
      </c>
      <c r="W58" s="116">
        <v>85.585999999999999</v>
      </c>
      <c r="X58" s="116">
        <v>87.402000000000001</v>
      </c>
      <c r="AA58" s="4"/>
    </row>
    <row r="59" spans="3:27" ht="15.75" thickBot="1" x14ac:dyDescent="0.3">
      <c r="C59" s="169" t="s">
        <v>399</v>
      </c>
      <c r="D59" s="158">
        <v>936.43600000000004</v>
      </c>
      <c r="E59" s="158">
        <v>931.67200000000003</v>
      </c>
      <c r="F59" s="158">
        <v>927.89099999999996</v>
      </c>
      <c r="G59" s="158">
        <v>1029.03</v>
      </c>
      <c r="H59" s="158">
        <v>1088.953</v>
      </c>
      <c r="I59" s="158">
        <v>1097.596</v>
      </c>
      <c r="J59" s="158">
        <v>1102.3430000000001</v>
      </c>
      <c r="K59" s="158">
        <v>1148.0830000000001</v>
      </c>
      <c r="L59" s="158">
        <v>1164.3440000000001</v>
      </c>
      <c r="M59" s="158">
        <v>1192.385</v>
      </c>
      <c r="N59" s="158">
        <v>1168.9179999999999</v>
      </c>
      <c r="O59" s="158">
        <v>1224.1310000000001</v>
      </c>
      <c r="P59" s="158">
        <v>1215.01</v>
      </c>
      <c r="Q59" s="158">
        <v>1297.4589999999998</v>
      </c>
      <c r="R59" s="158">
        <v>1278.4939999999999</v>
      </c>
      <c r="S59" s="158">
        <v>1314.489</v>
      </c>
      <c r="T59" s="158">
        <v>1316.145</v>
      </c>
      <c r="U59" s="158">
        <v>1314.4649999999999</v>
      </c>
      <c r="V59" s="158">
        <v>2107.1550000000002</v>
      </c>
      <c r="W59" s="158">
        <v>1337.35</v>
      </c>
      <c r="X59" s="158">
        <v>1354.7</v>
      </c>
      <c r="AA59" s="4"/>
    </row>
    <row r="60" spans="3:27" ht="15.75" thickBot="1" x14ac:dyDescent="0.3">
      <c r="C60" s="169" t="s">
        <v>400</v>
      </c>
      <c r="D60" s="158">
        <v>9329.3680000000004</v>
      </c>
      <c r="E60" s="158">
        <v>9402.35</v>
      </c>
      <c r="F60" s="158">
        <v>9439.4589999999989</v>
      </c>
      <c r="G60" s="158">
        <v>9501.92</v>
      </c>
      <c r="H60" s="158">
        <v>9574.0429999999997</v>
      </c>
      <c r="I60" s="158">
        <v>9688.5689999999995</v>
      </c>
      <c r="J60" s="158">
        <v>9733.0560000000005</v>
      </c>
      <c r="K60" s="158">
        <v>9816.7360000000008</v>
      </c>
      <c r="L60" s="158">
        <v>9887.741</v>
      </c>
      <c r="M60" s="158">
        <v>9884.0249999999996</v>
      </c>
      <c r="N60" s="158">
        <v>9835.0660000000007</v>
      </c>
      <c r="O60" s="158">
        <v>10002.357</v>
      </c>
      <c r="P60" s="158">
        <v>10059.463</v>
      </c>
      <c r="Q60" s="158">
        <v>10122.442999999999</v>
      </c>
      <c r="R60" s="158">
        <v>10080.507</v>
      </c>
      <c r="S60" s="158">
        <v>10181.762000000001</v>
      </c>
      <c r="T60" s="158">
        <v>10248.544</v>
      </c>
      <c r="U60" s="158">
        <v>10246.852999999999</v>
      </c>
      <c r="V60" s="158">
        <v>10242.415000000001</v>
      </c>
      <c r="W60" s="158">
        <v>7513.55</v>
      </c>
      <c r="X60" s="158">
        <v>7475.9049999999997</v>
      </c>
      <c r="AA60" s="4"/>
    </row>
    <row r="61" spans="3:27" x14ac:dyDescent="0.25">
      <c r="C61" s="170" t="s">
        <v>401</v>
      </c>
      <c r="D61" s="125">
        <v>16487.185000000001</v>
      </c>
      <c r="E61" s="125">
        <v>16532.962</v>
      </c>
      <c r="F61" s="125">
        <v>16489.826000000001</v>
      </c>
      <c r="G61" s="125">
        <v>16484.383000000002</v>
      </c>
      <c r="H61" s="125">
        <v>16544.333999999999</v>
      </c>
      <c r="I61" s="125">
        <v>16605.786</v>
      </c>
      <c r="J61" s="125">
        <v>16626.841</v>
      </c>
      <c r="K61" s="125">
        <v>16336.551000000001</v>
      </c>
      <c r="L61" s="125">
        <v>16262.055</v>
      </c>
      <c r="M61" s="125">
        <v>16107.735999999999</v>
      </c>
      <c r="N61" s="125">
        <v>16076.455</v>
      </c>
      <c r="O61" s="125">
        <v>16193.009</v>
      </c>
      <c r="P61" s="125">
        <v>16113.577000000001</v>
      </c>
      <c r="Q61" s="125">
        <v>16143.313924036096</v>
      </c>
      <c r="R61" s="125">
        <v>16037.590999999999</v>
      </c>
      <c r="S61" s="125">
        <v>16054.474</v>
      </c>
      <c r="T61" s="125">
        <v>16225.742</v>
      </c>
      <c r="U61" s="125">
        <v>16070.539000000001</v>
      </c>
      <c r="V61" s="125">
        <v>16047.557000000001</v>
      </c>
      <c r="W61" s="125">
        <v>16278.1</v>
      </c>
      <c r="X61" s="125">
        <v>16358.779999999999</v>
      </c>
      <c r="AA61" s="4"/>
    </row>
    <row r="62" spans="3:27" x14ac:dyDescent="0.25">
      <c r="D62" s="334"/>
      <c r="E62" s="334"/>
      <c r="F62" s="334"/>
      <c r="G62" s="334"/>
      <c r="H62" s="334"/>
      <c r="I62" s="334"/>
      <c r="J62" s="334"/>
      <c r="K62" s="334"/>
      <c r="L62" s="334"/>
      <c r="M62" s="334"/>
      <c r="N62" s="334"/>
      <c r="O62" s="334"/>
      <c r="P62" s="334"/>
      <c r="Q62" s="334"/>
      <c r="R62" s="334"/>
      <c r="S62" s="334"/>
      <c r="T62" s="334"/>
      <c r="U62" s="334"/>
      <c r="V62" s="334"/>
      <c r="W62" s="334"/>
      <c r="X62" s="334"/>
      <c r="AA62" s="4"/>
    </row>
    <row r="63" spans="3:27" x14ac:dyDescent="0.25">
      <c r="C63" s="176" t="s">
        <v>210</v>
      </c>
      <c r="D63" s="118"/>
      <c r="E63" s="118"/>
      <c r="F63" s="118"/>
      <c r="G63" s="118"/>
      <c r="H63" s="118"/>
      <c r="I63" s="118"/>
      <c r="J63" s="118"/>
      <c r="K63" s="118"/>
      <c r="L63" s="118"/>
      <c r="M63" s="118"/>
      <c r="N63" s="118"/>
      <c r="O63" s="118"/>
      <c r="P63" s="155"/>
      <c r="Q63" s="155"/>
      <c r="AA63" s="4"/>
    </row>
    <row r="64" spans="3:27" x14ac:dyDescent="0.25">
      <c r="C64" s="121" t="s">
        <v>211</v>
      </c>
      <c r="D64" s="185">
        <v>1.8180000000000001</v>
      </c>
      <c r="E64" s="185">
        <v>0.41</v>
      </c>
      <c r="F64" s="185">
        <v>6.0860000000000003</v>
      </c>
      <c r="G64" s="185">
        <v>9.6509999999999998</v>
      </c>
      <c r="H64" s="185">
        <v>11.387</v>
      </c>
      <c r="I64" s="185">
        <v>22.599</v>
      </c>
      <c r="J64" s="185">
        <v>33.273000000000003</v>
      </c>
      <c r="K64" s="185">
        <v>6.2439999999999998</v>
      </c>
      <c r="L64" s="185">
        <v>1.0940000000000001</v>
      </c>
      <c r="M64" s="185">
        <v>1.7270000000000001</v>
      </c>
      <c r="N64" s="185">
        <v>4.5579999999999998</v>
      </c>
      <c r="O64" s="185">
        <v>0.13700000000000001</v>
      </c>
      <c r="P64" s="185">
        <v>2.222</v>
      </c>
      <c r="Q64" s="185">
        <v>3.105</v>
      </c>
      <c r="R64" s="185">
        <v>0</v>
      </c>
      <c r="S64" s="185">
        <v>9.1270000000000007</v>
      </c>
      <c r="T64" s="185">
        <v>1.577</v>
      </c>
      <c r="U64" s="185">
        <v>0</v>
      </c>
      <c r="V64" s="185">
        <v>0.04</v>
      </c>
      <c r="W64" s="185">
        <v>0.2</v>
      </c>
      <c r="X64" s="185">
        <v>2.4</v>
      </c>
      <c r="AA64" s="4"/>
    </row>
    <row r="65" spans="3:27" x14ac:dyDescent="0.25">
      <c r="C65" s="121" t="s">
        <v>212</v>
      </c>
      <c r="D65" s="185">
        <v>0.36299999999999999</v>
      </c>
      <c r="E65" s="185">
        <v>1.6890000000000001</v>
      </c>
      <c r="F65" s="185">
        <v>0.74199999999999999</v>
      </c>
      <c r="G65" s="185">
        <v>0</v>
      </c>
      <c r="H65" s="185">
        <v>0</v>
      </c>
      <c r="I65" s="185">
        <v>0</v>
      </c>
      <c r="J65" s="185">
        <v>0</v>
      </c>
      <c r="K65" s="185">
        <v>0</v>
      </c>
      <c r="L65" s="185">
        <v>0</v>
      </c>
      <c r="M65" s="185">
        <v>0</v>
      </c>
      <c r="N65" s="185">
        <v>3.0000000000000001E-3</v>
      </c>
      <c r="O65" s="185">
        <v>4.0000000000000001E-3</v>
      </c>
      <c r="P65" s="185">
        <v>2.5000000000000001E-2</v>
      </c>
      <c r="Q65" s="185">
        <v>8.0000000000000002E-3</v>
      </c>
      <c r="R65" s="185">
        <v>0.45200000000000001</v>
      </c>
      <c r="S65" s="185">
        <v>0</v>
      </c>
      <c r="T65" s="185">
        <v>6.0000000000000001E-3</v>
      </c>
      <c r="U65" s="185">
        <v>0.27300000000000002</v>
      </c>
      <c r="V65" s="185">
        <v>0.72</v>
      </c>
      <c r="W65" s="185">
        <v>0</v>
      </c>
      <c r="X65" s="185">
        <v>0</v>
      </c>
      <c r="AA65" s="4"/>
    </row>
    <row r="66" spans="3:27" x14ac:dyDescent="0.25">
      <c r="C66" s="121" t="s">
        <v>213</v>
      </c>
      <c r="D66" s="185">
        <v>0</v>
      </c>
      <c r="E66" s="185">
        <v>0</v>
      </c>
      <c r="F66" s="185">
        <v>0</v>
      </c>
      <c r="G66" s="185">
        <v>0</v>
      </c>
      <c r="H66" s="185">
        <v>0</v>
      </c>
      <c r="I66" s="185">
        <v>0</v>
      </c>
      <c r="J66" s="185">
        <v>0</v>
      </c>
      <c r="K66" s="185">
        <v>1.363</v>
      </c>
      <c r="L66" s="185">
        <v>5.7329999999999997</v>
      </c>
      <c r="M66" s="185">
        <v>18.981000000000002</v>
      </c>
      <c r="N66" s="185">
        <v>12.191000000000001</v>
      </c>
      <c r="O66" s="185">
        <v>1.7170000000000001</v>
      </c>
      <c r="P66" s="185">
        <v>12.744</v>
      </c>
      <c r="Q66" s="185">
        <v>9.1530000000000005</v>
      </c>
      <c r="R66" s="185">
        <v>8.1509999999999998</v>
      </c>
      <c r="S66" s="185">
        <v>12.561999999999999</v>
      </c>
      <c r="T66" s="185">
        <v>0</v>
      </c>
      <c r="U66" s="185">
        <v>5.7359999999999998</v>
      </c>
      <c r="V66" s="185">
        <v>3.9</v>
      </c>
      <c r="W66" s="185">
        <v>0</v>
      </c>
      <c r="X66" s="185">
        <v>0</v>
      </c>
      <c r="AA66" s="4"/>
    </row>
    <row r="67" spans="3:27" x14ac:dyDescent="0.25">
      <c r="C67" s="121" t="s">
        <v>217</v>
      </c>
      <c r="D67" s="185">
        <v>0</v>
      </c>
      <c r="E67" s="185">
        <v>0</v>
      </c>
      <c r="F67" s="185">
        <v>0</v>
      </c>
      <c r="G67" s="185">
        <v>0</v>
      </c>
      <c r="H67" s="185">
        <v>0</v>
      </c>
      <c r="I67" s="185">
        <v>0</v>
      </c>
      <c r="J67" s="185">
        <v>0.35699999999999998</v>
      </c>
      <c r="K67" s="185">
        <v>0</v>
      </c>
      <c r="L67" s="185">
        <v>0</v>
      </c>
      <c r="M67" s="185">
        <v>4.3129999999999997</v>
      </c>
      <c r="N67" s="185">
        <v>8.0860000000000003</v>
      </c>
      <c r="O67" s="185">
        <v>0</v>
      </c>
      <c r="P67" s="185">
        <v>0</v>
      </c>
      <c r="Q67" s="185">
        <v>0</v>
      </c>
      <c r="R67" s="185">
        <v>0</v>
      </c>
      <c r="S67" s="185">
        <v>0</v>
      </c>
      <c r="T67" s="185">
        <v>0</v>
      </c>
      <c r="U67" s="185">
        <v>0</v>
      </c>
      <c r="V67" s="185">
        <v>0</v>
      </c>
      <c r="W67" s="185">
        <v>0</v>
      </c>
      <c r="X67" s="185">
        <v>0</v>
      </c>
      <c r="AA67" s="4"/>
    </row>
    <row r="68" spans="3:27" x14ac:dyDescent="0.25">
      <c r="C68" s="186" t="s">
        <v>215</v>
      </c>
      <c r="D68" s="187">
        <v>2.181</v>
      </c>
      <c r="E68" s="187">
        <v>2.0990000000000002</v>
      </c>
      <c r="F68" s="187">
        <v>6.8280000000000003</v>
      </c>
      <c r="G68" s="187">
        <v>9.6509999999999998</v>
      </c>
      <c r="H68" s="187">
        <v>11.387</v>
      </c>
      <c r="I68" s="187">
        <v>22.599</v>
      </c>
      <c r="J68" s="187">
        <v>33.630000000000003</v>
      </c>
      <c r="K68" s="187">
        <v>7.6069999999999993</v>
      </c>
      <c r="L68" s="187">
        <v>6.827</v>
      </c>
      <c r="M68" s="187">
        <v>25.021000000000001</v>
      </c>
      <c r="N68" s="187">
        <v>24.838000000000001</v>
      </c>
      <c r="O68" s="187">
        <v>1.8580000000000001</v>
      </c>
      <c r="P68" s="187">
        <v>14.991</v>
      </c>
      <c r="Q68" s="187">
        <v>12.266</v>
      </c>
      <c r="R68" s="187">
        <v>8.6029999999999998</v>
      </c>
      <c r="S68" s="187">
        <v>21.689</v>
      </c>
      <c r="T68" s="187">
        <v>1.583</v>
      </c>
      <c r="U68" s="187">
        <v>6.0089999999999995</v>
      </c>
      <c r="V68" s="187">
        <v>4.66</v>
      </c>
      <c r="W68" s="187">
        <v>0.2</v>
      </c>
      <c r="X68" s="187">
        <v>2.4</v>
      </c>
      <c r="AA68" s="4"/>
    </row>
    <row r="69" spans="3:27" x14ac:dyDescent="0.25">
      <c r="C69" s="121"/>
      <c r="D69" s="202"/>
      <c r="E69" s="202"/>
      <c r="F69" s="202"/>
      <c r="G69" s="202"/>
      <c r="H69" s="202"/>
      <c r="I69" s="202"/>
      <c r="J69" s="202"/>
      <c r="K69" s="202"/>
      <c r="L69" s="202"/>
      <c r="M69" s="202"/>
      <c r="N69" s="202"/>
      <c r="O69" s="202"/>
      <c r="P69" s="202"/>
      <c r="Q69" s="202"/>
      <c r="R69" s="202"/>
      <c r="S69" s="202"/>
      <c r="T69" s="202"/>
      <c r="U69" s="202"/>
      <c r="V69" s="279"/>
      <c r="W69" s="279"/>
      <c r="X69" s="279"/>
      <c r="AA69" s="4"/>
    </row>
    <row r="70" spans="3:27" x14ac:dyDescent="0.25">
      <c r="C70" s="121" t="s">
        <v>211</v>
      </c>
      <c r="D70" s="185">
        <v>1.0589999999999999</v>
      </c>
      <c r="E70" s="185">
        <v>0.215</v>
      </c>
      <c r="F70" s="185">
        <v>4.2999999999999997E-2</v>
      </c>
      <c r="G70" s="185">
        <v>0</v>
      </c>
      <c r="H70" s="185">
        <v>0</v>
      </c>
      <c r="I70" s="185">
        <v>0</v>
      </c>
      <c r="J70" s="185">
        <v>0</v>
      </c>
      <c r="K70" s="185">
        <v>5.1749999999999998</v>
      </c>
      <c r="L70" s="185">
        <v>7.4210000000000003</v>
      </c>
      <c r="M70" s="185">
        <v>6.2560000000000002</v>
      </c>
      <c r="N70" s="185">
        <v>1.532</v>
      </c>
      <c r="O70" s="185">
        <v>4.2140000000000004</v>
      </c>
      <c r="P70" s="185">
        <v>0.55400000000000005</v>
      </c>
      <c r="Q70" s="185">
        <v>0.42899999999999999</v>
      </c>
      <c r="R70" s="185">
        <v>5.0259999999999998</v>
      </c>
      <c r="S70" s="185">
        <v>0</v>
      </c>
      <c r="T70" s="185">
        <v>2.9239999999999999</v>
      </c>
      <c r="U70" s="185">
        <v>13.275</v>
      </c>
      <c r="V70" s="185">
        <v>9.9</v>
      </c>
      <c r="W70" s="185">
        <v>6</v>
      </c>
      <c r="X70" s="185">
        <v>0.7</v>
      </c>
      <c r="AA70" s="4"/>
    </row>
    <row r="71" spans="3:27" x14ac:dyDescent="0.25">
      <c r="C71" s="121" t="s">
        <v>212</v>
      </c>
      <c r="D71" s="185">
        <v>1.258</v>
      </c>
      <c r="E71" s="185">
        <v>3.3980000000000001</v>
      </c>
      <c r="F71" s="185">
        <v>0</v>
      </c>
      <c r="G71" s="185">
        <v>3.4790000000000001</v>
      </c>
      <c r="H71" s="185">
        <v>0</v>
      </c>
      <c r="I71" s="185">
        <v>0</v>
      </c>
      <c r="J71" s="185">
        <v>0</v>
      </c>
      <c r="K71" s="185">
        <v>0</v>
      </c>
      <c r="L71" s="185">
        <v>1.0999999999999999E-2</v>
      </c>
      <c r="M71" s="185">
        <v>1.2E-2</v>
      </c>
      <c r="N71" s="185">
        <v>3.1E-2</v>
      </c>
      <c r="O71" s="185">
        <v>2.1000000000000001E-2</v>
      </c>
      <c r="P71" s="185">
        <v>0.05</v>
      </c>
      <c r="Q71" s="185">
        <v>0.13700000000000001</v>
      </c>
      <c r="R71" s="185">
        <v>1.7000000000000001E-2</v>
      </c>
      <c r="S71" s="185">
        <v>0.03</v>
      </c>
      <c r="T71" s="185">
        <v>0.129</v>
      </c>
      <c r="U71" s="185">
        <v>0.13800000000000001</v>
      </c>
      <c r="V71" s="185">
        <v>0.1</v>
      </c>
      <c r="W71" s="185">
        <v>0.1</v>
      </c>
      <c r="X71" s="185">
        <v>0.06</v>
      </c>
    </row>
    <row r="72" spans="3:27" x14ac:dyDescent="0.25">
      <c r="C72" s="121" t="s">
        <v>213</v>
      </c>
      <c r="D72" s="185">
        <v>20.466999999999999</v>
      </c>
      <c r="E72" s="185">
        <v>23.654252</v>
      </c>
      <c r="F72" s="185">
        <v>22.255864000000003</v>
      </c>
      <c r="G72" s="185">
        <v>18.63</v>
      </c>
      <c r="H72" s="185">
        <v>16.033999999999999</v>
      </c>
      <c r="I72" s="185">
        <v>4.9089999999999998</v>
      </c>
      <c r="J72" s="185">
        <v>0.26500000000000001</v>
      </c>
      <c r="K72" s="185">
        <v>0</v>
      </c>
      <c r="L72" s="185">
        <v>8.2469999999999999</v>
      </c>
      <c r="M72" s="185">
        <v>0</v>
      </c>
      <c r="N72" s="185">
        <v>0</v>
      </c>
      <c r="O72" s="185">
        <v>0</v>
      </c>
      <c r="P72" s="185">
        <v>0</v>
      </c>
      <c r="Q72" s="185">
        <v>0</v>
      </c>
      <c r="R72" s="185">
        <v>0</v>
      </c>
      <c r="S72" s="185">
        <v>0</v>
      </c>
      <c r="T72" s="185">
        <v>2.1680000000000001</v>
      </c>
      <c r="U72" s="185">
        <v>0</v>
      </c>
      <c r="V72" s="185">
        <v>0</v>
      </c>
      <c r="W72" s="185">
        <v>3.8</v>
      </c>
      <c r="X72" s="185">
        <v>0.49</v>
      </c>
    </row>
    <row r="73" spans="3:27" x14ac:dyDescent="0.25">
      <c r="C73" s="121" t="s">
        <v>214</v>
      </c>
      <c r="D73" s="185">
        <v>15.763999999999999</v>
      </c>
      <c r="E73" s="185">
        <v>13.005092000000001</v>
      </c>
      <c r="F73" s="185">
        <v>10.724635000000001</v>
      </c>
      <c r="G73" s="185">
        <v>8.7439999999999998</v>
      </c>
      <c r="H73" s="185">
        <v>5.36</v>
      </c>
      <c r="I73" s="185">
        <v>1.8740000000000001</v>
      </c>
      <c r="J73" s="185">
        <v>0</v>
      </c>
      <c r="K73" s="185">
        <v>4.593</v>
      </c>
      <c r="L73" s="185">
        <v>0</v>
      </c>
      <c r="M73" s="185">
        <v>0</v>
      </c>
      <c r="N73" s="185">
        <v>0</v>
      </c>
      <c r="O73" s="185">
        <v>23.698</v>
      </c>
      <c r="P73" s="185">
        <v>10.976000000000001</v>
      </c>
      <c r="Q73" s="185">
        <v>4.306</v>
      </c>
      <c r="R73" s="185">
        <v>25.536000000000001</v>
      </c>
      <c r="S73" s="185">
        <v>24.876999999999999</v>
      </c>
      <c r="T73" s="185">
        <v>23.273</v>
      </c>
      <c r="U73" s="185">
        <v>26.263000000000002</v>
      </c>
      <c r="V73" s="185">
        <v>21</v>
      </c>
      <c r="W73" s="185">
        <v>16.600000000000001</v>
      </c>
      <c r="X73" s="185">
        <v>2.899</v>
      </c>
    </row>
    <row r="74" spans="3:27" x14ac:dyDescent="0.25">
      <c r="C74" s="121" t="s">
        <v>228</v>
      </c>
      <c r="D74" s="185">
        <v>0</v>
      </c>
      <c r="E74" s="185">
        <v>0</v>
      </c>
      <c r="F74" s="185">
        <v>0</v>
      </c>
      <c r="G74" s="185">
        <v>0</v>
      </c>
      <c r="H74" s="185">
        <v>0</v>
      </c>
      <c r="I74" s="185">
        <v>0</v>
      </c>
      <c r="J74" s="185">
        <v>0</v>
      </c>
      <c r="K74" s="185">
        <v>0</v>
      </c>
      <c r="L74" s="185">
        <v>0</v>
      </c>
      <c r="M74" s="185">
        <v>0</v>
      </c>
      <c r="N74" s="185">
        <v>0</v>
      </c>
      <c r="O74" s="185">
        <v>0</v>
      </c>
      <c r="P74" s="185">
        <v>0</v>
      </c>
      <c r="Q74" s="185">
        <v>0</v>
      </c>
      <c r="R74" s="185">
        <v>0</v>
      </c>
      <c r="S74" s="185">
        <v>0</v>
      </c>
      <c r="T74" s="185">
        <v>0</v>
      </c>
      <c r="U74" s="185">
        <v>0</v>
      </c>
      <c r="V74" s="185">
        <v>0</v>
      </c>
      <c r="W74" s="185">
        <v>0</v>
      </c>
      <c r="X74" s="185">
        <v>0</v>
      </c>
    </row>
    <row r="75" spans="3:27" x14ac:dyDescent="0.25">
      <c r="C75" s="186" t="s">
        <v>216</v>
      </c>
      <c r="D75" s="187">
        <v>38.548000000000002</v>
      </c>
      <c r="E75" s="187">
        <v>40.272344000000004</v>
      </c>
      <c r="F75" s="187">
        <v>33.023499000000001</v>
      </c>
      <c r="G75" s="187">
        <v>30.852999999999998</v>
      </c>
      <c r="H75" s="187">
        <v>21.393999999999998</v>
      </c>
      <c r="I75" s="187">
        <v>6.7829999999999995</v>
      </c>
      <c r="J75" s="187">
        <v>0.26500000000000001</v>
      </c>
      <c r="K75" s="187">
        <v>9.7680000000000007</v>
      </c>
      <c r="L75" s="187">
        <v>15.679</v>
      </c>
      <c r="M75" s="187">
        <v>6.2679999999999998</v>
      </c>
      <c r="N75" s="187">
        <v>1.5629999999999999</v>
      </c>
      <c r="O75" s="187">
        <v>27.933</v>
      </c>
      <c r="P75" s="187">
        <v>11.580000000000002</v>
      </c>
      <c r="Q75" s="187">
        <v>4.8719999999999999</v>
      </c>
      <c r="R75" s="187">
        <v>30.579000000000001</v>
      </c>
      <c r="S75" s="187">
        <v>24.907</v>
      </c>
      <c r="T75" s="187">
        <v>28.494</v>
      </c>
      <c r="U75" s="187">
        <v>39.676000000000002</v>
      </c>
      <c r="V75" s="187">
        <v>31</v>
      </c>
      <c r="W75" s="187">
        <v>26.5</v>
      </c>
      <c r="X75" s="187">
        <v>4.149</v>
      </c>
    </row>
    <row r="76" spans="3:27" x14ac:dyDescent="0.25">
      <c r="C76" s="117"/>
      <c r="D76" s="202"/>
      <c r="E76" s="202"/>
      <c r="F76" s="202"/>
      <c r="G76" s="202"/>
      <c r="H76" s="202"/>
      <c r="I76" s="202"/>
      <c r="J76" s="202"/>
      <c r="K76" s="202"/>
      <c r="L76" s="202"/>
      <c r="M76" s="202"/>
      <c r="N76" s="202"/>
      <c r="O76" s="202"/>
      <c r="P76" s="202"/>
      <c r="Q76" s="202"/>
      <c r="R76" s="202"/>
      <c r="S76" s="202"/>
      <c r="T76" s="202"/>
      <c r="U76" s="202"/>
      <c r="V76" s="278"/>
      <c r="W76" s="278"/>
      <c r="X76" s="278"/>
    </row>
    <row r="77" spans="3:27" x14ac:dyDescent="0.25">
      <c r="C77" s="244" t="s">
        <v>286</v>
      </c>
      <c r="D77" s="171"/>
      <c r="E77" s="171"/>
      <c r="F77" s="171"/>
      <c r="G77" s="171"/>
      <c r="H77" s="171"/>
      <c r="I77" s="171"/>
      <c r="J77" s="171"/>
      <c r="K77" s="171"/>
      <c r="L77" s="171"/>
      <c r="M77" s="171"/>
      <c r="N77" s="171"/>
      <c r="O77" s="171"/>
      <c r="P77" s="171"/>
      <c r="Q77" s="171"/>
      <c r="R77" s="171"/>
      <c r="S77" s="171"/>
      <c r="T77" s="171"/>
      <c r="U77" s="171"/>
      <c r="V77" s="171"/>
      <c r="W77" s="171"/>
      <c r="X77" s="171"/>
    </row>
    <row r="78" spans="3:27" x14ac:dyDescent="0.25">
      <c r="C78" s="121" t="s">
        <v>402</v>
      </c>
      <c r="D78" s="171">
        <v>29.193000000000001</v>
      </c>
      <c r="E78" s="171">
        <v>27.984999999999999</v>
      </c>
      <c r="F78" s="171">
        <v>37.048999999999999</v>
      </c>
      <c r="G78" s="171">
        <v>46.335999999999999</v>
      </c>
      <c r="H78" s="171">
        <v>43.555</v>
      </c>
      <c r="I78" s="171">
        <v>47.860999999999997</v>
      </c>
      <c r="J78" s="171">
        <v>49.546999999999997</v>
      </c>
      <c r="K78" s="171">
        <v>87.846999999999994</v>
      </c>
      <c r="L78" s="171">
        <v>139.27099999999999</v>
      </c>
      <c r="M78" s="171">
        <v>119.83</v>
      </c>
      <c r="N78" s="171">
        <v>114.90900000000001</v>
      </c>
      <c r="O78" s="171">
        <v>112.148</v>
      </c>
      <c r="P78" s="171">
        <v>99.477999999999994</v>
      </c>
      <c r="Q78" s="171">
        <v>99.085999999999999</v>
      </c>
      <c r="R78" s="171">
        <v>75.072999999999993</v>
      </c>
      <c r="S78" s="171">
        <v>59.42</v>
      </c>
      <c r="T78" s="171"/>
      <c r="U78" s="171"/>
      <c r="V78" s="171"/>
      <c r="W78" s="171"/>
      <c r="X78" s="171"/>
    </row>
    <row r="79" spans="3:27" x14ac:dyDescent="0.25">
      <c r="C79" s="121" t="s">
        <v>403</v>
      </c>
      <c r="D79" s="171">
        <v>38.220999999999997</v>
      </c>
      <c r="E79" s="171">
        <v>62.75</v>
      </c>
      <c r="F79" s="171">
        <v>87.638000000000005</v>
      </c>
      <c r="G79" s="171">
        <v>109.684</v>
      </c>
      <c r="H79" s="171">
        <v>128.96899999999999</v>
      </c>
      <c r="I79" s="171">
        <v>151.334</v>
      </c>
      <c r="J79" s="171">
        <v>169.23699999999999</v>
      </c>
      <c r="K79" s="171">
        <v>204.76400000000001</v>
      </c>
      <c r="L79" s="171">
        <v>289.34899999999999</v>
      </c>
      <c r="M79" s="171">
        <v>290.25799999999998</v>
      </c>
      <c r="N79" s="171">
        <v>294.827</v>
      </c>
      <c r="O79" s="171">
        <v>307.86500000000001</v>
      </c>
      <c r="P79" s="171">
        <v>311.58100000000002</v>
      </c>
      <c r="Q79" s="171">
        <v>322.31700000000001</v>
      </c>
      <c r="R79" s="171">
        <v>315.33800000000002</v>
      </c>
      <c r="S79" s="171">
        <v>289.44900000000001</v>
      </c>
      <c r="T79" s="171"/>
      <c r="U79" s="171"/>
      <c r="V79" s="171"/>
      <c r="W79" s="171"/>
      <c r="X79" s="171"/>
    </row>
    <row r="80" spans="3:27" x14ac:dyDescent="0.25">
      <c r="C80" s="121" t="s">
        <v>404</v>
      </c>
      <c r="D80" s="171">
        <v>-9.0280000000000005</v>
      </c>
      <c r="E80" s="171">
        <v>-34.765999999999998</v>
      </c>
      <c r="F80" s="171">
        <v>-50.588000000000001</v>
      </c>
      <c r="G80" s="171">
        <v>-63.347999999999999</v>
      </c>
      <c r="H80" s="171">
        <v>-85.415000000000006</v>
      </c>
      <c r="I80" s="171">
        <v>-103.474</v>
      </c>
      <c r="J80" s="171">
        <v>-119.691</v>
      </c>
      <c r="K80" s="171">
        <v>-116.916</v>
      </c>
      <c r="L80" s="171">
        <v>-150.07900000000001</v>
      </c>
      <c r="M80" s="171">
        <v>-170.428</v>
      </c>
      <c r="N80" s="171">
        <v>-179.91800000000001</v>
      </c>
      <c r="O80" s="171">
        <v>-195.71700000000001</v>
      </c>
      <c r="P80" s="171">
        <v>-212.10300000000001</v>
      </c>
      <c r="Q80" s="171">
        <v>-223.23099999999999</v>
      </c>
      <c r="R80" s="171">
        <v>-240.26599999999999</v>
      </c>
      <c r="S80" s="171">
        <v>-230.029</v>
      </c>
      <c r="T80" s="171"/>
      <c r="U80" s="171"/>
      <c r="V80" s="171"/>
      <c r="W80" s="171"/>
      <c r="X80" s="171"/>
    </row>
    <row r="81" spans="3:48" ht="9.9499999999999993" customHeight="1" x14ac:dyDescent="0.25">
      <c r="C81" s="121"/>
      <c r="D81" s="203"/>
      <c r="E81" s="203"/>
      <c r="F81" s="203"/>
      <c r="G81" s="203"/>
      <c r="H81" s="203"/>
      <c r="I81" s="203"/>
      <c r="J81" s="203"/>
      <c r="K81" s="203"/>
      <c r="L81" s="203"/>
      <c r="M81" s="203"/>
      <c r="N81" s="203"/>
      <c r="O81" s="203"/>
      <c r="P81" s="203"/>
      <c r="Q81" s="203"/>
      <c r="R81" s="203"/>
      <c r="S81" s="203"/>
      <c r="T81" s="203"/>
      <c r="U81" s="203"/>
      <c r="V81" s="203"/>
      <c r="W81" s="203"/>
      <c r="X81" s="203"/>
    </row>
    <row r="82" spans="3:48" x14ac:dyDescent="0.25">
      <c r="C82" s="176" t="s">
        <v>194</v>
      </c>
      <c r="D82" s="171"/>
      <c r="E82" s="171"/>
      <c r="F82" s="171"/>
      <c r="G82" s="171"/>
      <c r="H82" s="171"/>
      <c r="I82" s="171"/>
      <c r="J82" s="171"/>
      <c r="K82" s="171"/>
      <c r="L82" s="171"/>
      <c r="M82" s="171"/>
      <c r="N82" s="171"/>
      <c r="O82" s="171"/>
      <c r="P82" s="171"/>
      <c r="Q82" s="171"/>
      <c r="R82" s="171"/>
      <c r="S82" s="171"/>
      <c r="T82" s="171"/>
      <c r="U82" s="171"/>
      <c r="V82" s="171"/>
      <c r="W82" s="171"/>
      <c r="X82" s="171"/>
    </row>
    <row r="83" spans="3:48" x14ac:dyDescent="0.25">
      <c r="C83" s="243" t="s">
        <v>288</v>
      </c>
      <c r="D83" s="171">
        <v>14.763</v>
      </c>
      <c r="E83" s="171">
        <v>24.425000000000001</v>
      </c>
      <c r="F83" s="171">
        <v>34.283000000000001</v>
      </c>
      <c r="G83" s="171">
        <v>48.863999999999997</v>
      </c>
      <c r="H83" s="171">
        <v>49.682000000000002</v>
      </c>
      <c r="I83" s="171">
        <v>57.439</v>
      </c>
      <c r="J83" s="171">
        <v>63.238999999999997</v>
      </c>
      <c r="K83" s="171">
        <v>74.445999999999998</v>
      </c>
      <c r="L83" s="171">
        <v>117.833</v>
      </c>
      <c r="M83" s="171">
        <v>127.499</v>
      </c>
      <c r="N83" s="171">
        <v>138.601</v>
      </c>
      <c r="O83" s="171">
        <v>144.851</v>
      </c>
      <c r="P83" s="171">
        <v>222.166</v>
      </c>
      <c r="Q83" s="171">
        <v>187.71</v>
      </c>
      <c r="R83" s="171">
        <v>149.46100000000001</v>
      </c>
      <c r="S83" s="171">
        <v>114.101</v>
      </c>
      <c r="T83" s="171">
        <v>126.43300000000001</v>
      </c>
      <c r="U83" s="171">
        <v>105.208</v>
      </c>
      <c r="V83" s="171">
        <v>100.959</v>
      </c>
      <c r="W83" s="171">
        <v>85.599000000000004</v>
      </c>
      <c r="X83" s="171">
        <v>78.742999999999995</v>
      </c>
    </row>
    <row r="84" spans="3:48" x14ac:dyDescent="0.25">
      <c r="C84" s="243" t="s">
        <v>285</v>
      </c>
      <c r="D84" s="171">
        <v>23.457000000000001</v>
      </c>
      <c r="E84" s="171">
        <v>38.325000000000003</v>
      </c>
      <c r="F84" s="171">
        <v>53.354999999999997</v>
      </c>
      <c r="G84" s="171">
        <v>60.82</v>
      </c>
      <c r="H84" s="171">
        <v>79.287000000000006</v>
      </c>
      <c r="I84" s="171">
        <v>93.896000000000001</v>
      </c>
      <c r="J84" s="171">
        <v>105.999</v>
      </c>
      <c r="K84" s="171">
        <v>130.31899999999999</v>
      </c>
      <c r="L84" s="171">
        <v>171.51599999999999</v>
      </c>
      <c r="M84" s="171">
        <v>162.75899999999999</v>
      </c>
      <c r="N84" s="171">
        <v>156.226</v>
      </c>
      <c r="O84" s="171">
        <v>163.01400000000001</v>
      </c>
      <c r="P84" s="171">
        <v>89.415000000000006</v>
      </c>
      <c r="Q84" s="171">
        <v>134.607</v>
      </c>
      <c r="R84" s="171">
        <v>165.87700000000001</v>
      </c>
      <c r="S84" s="171">
        <v>175.34800000000001</v>
      </c>
      <c r="T84" s="171">
        <v>138.13399999999999</v>
      </c>
      <c r="U84" s="171">
        <v>156.05500000000001</v>
      </c>
      <c r="V84" s="171">
        <v>148.69200000000001</v>
      </c>
      <c r="W84" s="171">
        <v>155.69399999999999</v>
      </c>
      <c r="X84" s="171">
        <v>152.833</v>
      </c>
    </row>
    <row r="85" spans="3:48" x14ac:dyDescent="0.25">
      <c r="C85" s="186" t="s">
        <v>5</v>
      </c>
      <c r="D85" s="187">
        <v>38.220999999999997</v>
      </c>
      <c r="E85" s="187">
        <v>62.75</v>
      </c>
      <c r="F85" s="187">
        <v>87.638000000000005</v>
      </c>
      <c r="G85" s="187">
        <v>109.684</v>
      </c>
      <c r="H85" s="187">
        <v>128.96899999999999</v>
      </c>
      <c r="I85" s="187">
        <v>151.334</v>
      </c>
      <c r="J85" s="187">
        <v>169.238</v>
      </c>
      <c r="K85" s="187">
        <v>204.76499999999999</v>
      </c>
      <c r="L85" s="187">
        <v>289.35000000000002</v>
      </c>
      <c r="M85" s="187">
        <v>290.25799999999998</v>
      </c>
      <c r="N85" s="187">
        <v>294.827</v>
      </c>
      <c r="O85" s="187">
        <v>307.86500000000001</v>
      </c>
      <c r="P85" s="187">
        <v>311.58100000000002</v>
      </c>
      <c r="Q85" s="187">
        <v>322.31700000000001</v>
      </c>
      <c r="R85" s="187">
        <v>315.33800000000002</v>
      </c>
      <c r="S85" s="187">
        <v>289.44900000000001</v>
      </c>
      <c r="T85" s="187">
        <v>264.56700000000001</v>
      </c>
      <c r="U85" s="187">
        <v>261.26299999999998</v>
      </c>
      <c r="V85" s="187">
        <v>249.69200000000001</v>
      </c>
      <c r="W85" s="187">
        <v>241.292</v>
      </c>
      <c r="X85" s="187">
        <v>231.57599999999999</v>
      </c>
    </row>
    <row r="86" spans="3:48" ht="9.9499999999999993" customHeight="1" x14ac:dyDescent="0.25">
      <c r="C86" s="121"/>
      <c r="D86" s="203"/>
      <c r="E86" s="203"/>
      <c r="F86" s="203"/>
      <c r="G86" s="203"/>
      <c r="H86" s="203"/>
      <c r="I86" s="203"/>
      <c r="J86" s="203"/>
      <c r="K86" s="203"/>
      <c r="L86" s="203"/>
      <c r="M86" s="203"/>
      <c r="N86" s="203"/>
      <c r="O86" s="203"/>
      <c r="P86" s="203"/>
      <c r="Q86" s="203"/>
      <c r="R86" s="203"/>
      <c r="S86" s="203"/>
      <c r="T86" s="203"/>
      <c r="U86" s="203"/>
      <c r="V86" s="203"/>
      <c r="W86" s="203"/>
      <c r="X86" s="203"/>
    </row>
    <row r="87" spans="3:48" x14ac:dyDescent="0.25">
      <c r="C87" s="189" t="s">
        <v>416</v>
      </c>
      <c r="D87" s="118"/>
      <c r="E87" s="118"/>
      <c r="F87" s="118"/>
      <c r="G87" s="118"/>
      <c r="H87" s="118"/>
      <c r="I87" s="118"/>
      <c r="J87" s="118"/>
      <c r="K87" s="118"/>
      <c r="L87" s="118"/>
      <c r="M87" s="118"/>
      <c r="N87" s="118"/>
      <c r="O87" s="118"/>
      <c r="P87" s="155"/>
      <c r="Q87" s="155"/>
      <c r="R87" s="155"/>
      <c r="S87" s="155"/>
      <c r="T87" s="155"/>
      <c r="U87" s="155"/>
      <c r="V87" s="155"/>
      <c r="W87" s="155"/>
      <c r="X87" s="155"/>
    </row>
    <row r="88" spans="3:48" x14ac:dyDescent="0.25">
      <c r="C88" s="121" t="s">
        <v>3</v>
      </c>
      <c r="D88" s="171">
        <v>7754.3729999999996</v>
      </c>
      <c r="E88" s="171">
        <v>7752.942</v>
      </c>
      <c r="F88" s="171">
        <v>7753.7380000000003</v>
      </c>
      <c r="G88" s="171">
        <v>7753.5559999999996</v>
      </c>
      <c r="H88" s="171">
        <v>7750.6509999999998</v>
      </c>
      <c r="I88" s="171">
        <v>7752.3670000000002</v>
      </c>
      <c r="J88" s="171">
        <v>7752.3860000000004</v>
      </c>
      <c r="K88" s="171">
        <v>7585.1239999999998</v>
      </c>
      <c r="L88" s="171">
        <v>7516.7489999999998</v>
      </c>
      <c r="M88" s="171">
        <v>7432.3140000000003</v>
      </c>
      <c r="N88" s="171">
        <v>7482.0079999999998</v>
      </c>
      <c r="O88" s="171">
        <v>7538.9170000000004</v>
      </c>
      <c r="P88" s="171">
        <v>7451.7790000000005</v>
      </c>
      <c r="Q88" s="171">
        <v>7494.5209999999997</v>
      </c>
      <c r="R88" s="171">
        <v>7486.1639999999998</v>
      </c>
      <c r="S88" s="171">
        <v>7462.5829999999996</v>
      </c>
      <c r="T88" s="171">
        <v>7563.4229999999998</v>
      </c>
      <c r="U88" s="171">
        <v>7496.683</v>
      </c>
      <c r="V88" s="171">
        <v>7510.2190000000001</v>
      </c>
      <c r="W88" s="171">
        <v>7500.6369999999997</v>
      </c>
      <c r="X88" s="171">
        <v>7531.4669999999996</v>
      </c>
    </row>
    <row r="89" spans="3:48" x14ac:dyDescent="0.25">
      <c r="C89" s="121" t="s">
        <v>31</v>
      </c>
      <c r="D89" s="171">
        <v>4748.0339999999997</v>
      </c>
      <c r="E89" s="171">
        <v>4657.62</v>
      </c>
      <c r="F89" s="171">
        <v>4591.835</v>
      </c>
      <c r="G89" s="171">
        <v>4405.9809999999998</v>
      </c>
      <c r="H89" s="171">
        <v>4312.4709999999995</v>
      </c>
      <c r="I89" s="171">
        <v>4219.8829999999998</v>
      </c>
      <c r="J89" s="171">
        <v>4120.8440000000001</v>
      </c>
      <c r="K89" s="171">
        <v>3938.4850000000001</v>
      </c>
      <c r="L89" s="171">
        <v>3799.4140000000002</v>
      </c>
      <c r="M89" s="171">
        <v>3660.047</v>
      </c>
      <c r="N89" s="171">
        <v>3583.25</v>
      </c>
      <c r="O89" s="171">
        <v>3505.732</v>
      </c>
      <c r="P89" s="171">
        <v>3358.4520000000002</v>
      </c>
      <c r="Q89" s="171">
        <v>3267.7020000000002</v>
      </c>
      <c r="R89" s="171">
        <v>3156.3270000000002</v>
      </c>
      <c r="S89" s="171">
        <v>3037.5259999999998</v>
      </c>
      <c r="T89" s="171">
        <v>2979.634</v>
      </c>
      <c r="U89" s="171">
        <v>2839.1889999999999</v>
      </c>
      <c r="V89" s="171">
        <v>2744.8580000000002</v>
      </c>
      <c r="W89" s="171">
        <v>2662.808</v>
      </c>
      <c r="X89" s="171">
        <v>2574.02</v>
      </c>
    </row>
    <row r="90" spans="3:48" x14ac:dyDescent="0.25">
      <c r="C90" s="121" t="s">
        <v>32</v>
      </c>
      <c r="D90" s="171">
        <v>1065.373</v>
      </c>
      <c r="E90" s="171">
        <v>1068.1110000000001</v>
      </c>
      <c r="F90" s="171">
        <v>1069.078</v>
      </c>
      <c r="G90" s="171">
        <v>1070.105</v>
      </c>
      <c r="H90" s="171">
        <v>1113.575</v>
      </c>
      <c r="I90" s="171">
        <v>1108.02</v>
      </c>
      <c r="J90" s="171">
        <v>1101.3900000000001</v>
      </c>
      <c r="K90" s="171">
        <v>1096.8920000000001</v>
      </c>
      <c r="L90" s="171">
        <v>1091.278</v>
      </c>
      <c r="M90" s="171">
        <v>1084.8440000000001</v>
      </c>
      <c r="N90" s="171">
        <v>1077.289</v>
      </c>
      <c r="O90" s="171">
        <v>1069.3240000000001</v>
      </c>
      <c r="P90" s="171">
        <v>1062.21</v>
      </c>
      <c r="Q90" s="171">
        <v>1055.153</v>
      </c>
      <c r="R90" s="171">
        <v>1047.3219999999999</v>
      </c>
      <c r="S90" s="171">
        <v>1039.53</v>
      </c>
      <c r="T90" s="171">
        <v>1031.646</v>
      </c>
      <c r="U90" s="171">
        <v>1023.545</v>
      </c>
      <c r="V90" s="171">
        <v>1016.11</v>
      </c>
      <c r="W90" s="171">
        <v>1008.754</v>
      </c>
      <c r="X90" s="171">
        <v>1006.04</v>
      </c>
    </row>
    <row r="91" spans="3:48" ht="9.75" customHeight="1" x14ac:dyDescent="0.25">
      <c r="C91" s="117"/>
      <c r="D91" s="118"/>
      <c r="E91" s="118"/>
      <c r="F91" s="118"/>
      <c r="G91" s="118"/>
      <c r="H91" s="118"/>
      <c r="I91" s="118"/>
      <c r="J91" s="118"/>
      <c r="K91" s="118"/>
      <c r="L91" s="118"/>
      <c r="M91" s="118"/>
      <c r="N91" s="118"/>
      <c r="O91" s="118"/>
      <c r="P91" s="118"/>
      <c r="Q91" s="118"/>
      <c r="R91" s="118"/>
      <c r="S91" s="118"/>
      <c r="T91" s="118"/>
      <c r="U91" s="118"/>
      <c r="V91" s="118"/>
      <c r="W91" s="118"/>
      <c r="X91" s="118"/>
    </row>
    <row r="92" spans="3:48" x14ac:dyDescent="0.25">
      <c r="C92" s="67" t="s">
        <v>87</v>
      </c>
      <c r="D92" s="149"/>
      <c r="E92" s="149"/>
      <c r="F92" s="149"/>
      <c r="G92" s="149"/>
      <c r="H92" s="149"/>
      <c r="I92" s="149"/>
      <c r="J92" s="149"/>
      <c r="K92" s="149"/>
      <c r="L92" s="149"/>
      <c r="M92" s="149"/>
      <c r="N92" s="149"/>
      <c r="O92" s="149"/>
      <c r="P92" s="149"/>
      <c r="Q92" s="149"/>
      <c r="S92" s="128"/>
      <c r="T92" s="149"/>
    </row>
    <row r="93" spans="3:48" ht="15" customHeight="1" x14ac:dyDescent="0.25">
      <c r="C93" s="284" t="s">
        <v>478</v>
      </c>
      <c r="D93" s="284"/>
      <c r="E93" s="284"/>
      <c r="F93" s="284"/>
      <c r="G93" s="284"/>
      <c r="H93" s="284"/>
      <c r="I93" s="284"/>
      <c r="J93" s="284"/>
      <c r="K93" s="284"/>
      <c r="L93" s="284"/>
      <c r="M93" s="284"/>
      <c r="N93" s="284"/>
      <c r="O93" s="284"/>
      <c r="P93" s="284"/>
      <c r="Q93" s="284"/>
      <c r="R93" s="284"/>
      <c r="S93" s="284"/>
      <c r="T93" s="284"/>
      <c r="U93" s="284"/>
      <c r="V93" s="284"/>
      <c r="W93" s="284"/>
      <c r="X93" s="284"/>
      <c r="Y93" s="315"/>
      <c r="Z93" s="315"/>
      <c r="AA93" s="315"/>
      <c r="AB93" s="315"/>
      <c r="AC93" s="315"/>
      <c r="AD93" s="315"/>
      <c r="AE93" s="315"/>
      <c r="AF93" s="315"/>
      <c r="AG93" s="315"/>
      <c r="AH93" s="315"/>
      <c r="AI93" s="315"/>
      <c r="AJ93" s="315"/>
      <c r="AK93" s="315"/>
      <c r="AL93" s="315"/>
      <c r="AM93" s="315"/>
      <c r="AN93" s="315"/>
      <c r="AO93" s="315"/>
      <c r="AP93" s="315"/>
      <c r="AQ93" s="315"/>
      <c r="AR93" s="315"/>
      <c r="AS93" s="315"/>
      <c r="AT93" s="315"/>
      <c r="AU93" s="315"/>
      <c r="AV93" s="315"/>
    </row>
    <row r="94" spans="3:48" ht="24.95" customHeight="1" x14ac:dyDescent="0.25">
      <c r="C94" s="348" t="s">
        <v>406</v>
      </c>
      <c r="D94" s="348"/>
      <c r="E94" s="348"/>
      <c r="F94" s="348"/>
      <c r="G94" s="348"/>
      <c r="H94" s="348"/>
      <c r="I94" s="348"/>
      <c r="J94" s="348"/>
      <c r="K94" s="348"/>
      <c r="L94" s="348"/>
      <c r="M94" s="348"/>
      <c r="N94" s="348"/>
      <c r="O94" s="348"/>
      <c r="P94" s="348"/>
      <c r="Q94" s="348"/>
      <c r="R94" s="348"/>
      <c r="S94" s="348"/>
      <c r="T94" s="348"/>
      <c r="U94" s="348"/>
      <c r="V94" s="348"/>
      <c r="W94" s="348"/>
      <c r="X94" s="348"/>
    </row>
    <row r="95" spans="3:48" ht="15" customHeight="1" x14ac:dyDescent="0.25">
      <c r="C95" s="66" t="s">
        <v>243</v>
      </c>
      <c r="D95" s="103"/>
      <c r="E95" s="103"/>
      <c r="F95" s="103"/>
      <c r="G95" s="103"/>
      <c r="H95" s="103"/>
      <c r="I95" s="103"/>
      <c r="J95" s="103"/>
      <c r="K95" s="103"/>
      <c r="L95" s="103"/>
      <c r="M95" s="103"/>
      <c r="N95" s="103"/>
      <c r="O95" s="103"/>
      <c r="P95" s="103"/>
      <c r="Q95" s="103"/>
      <c r="S95" s="128"/>
    </row>
    <row r="96" spans="3:48" ht="14.25" customHeight="1" x14ac:dyDescent="0.25">
      <c r="C96" s="66" t="s">
        <v>244</v>
      </c>
      <c r="D96" s="103"/>
      <c r="E96" s="103"/>
      <c r="F96" s="103"/>
      <c r="G96" s="103"/>
      <c r="H96" s="103"/>
      <c r="I96" s="103"/>
      <c r="J96" s="103"/>
      <c r="K96" s="103"/>
      <c r="L96" s="103"/>
      <c r="M96" s="103"/>
      <c r="N96" s="103"/>
      <c r="O96" s="103"/>
      <c r="P96" s="103"/>
      <c r="Q96" s="103"/>
      <c r="R96" s="103"/>
      <c r="S96" s="103"/>
      <c r="T96" s="103"/>
      <c r="U96" s="103"/>
      <c r="V96" s="103"/>
      <c r="W96" s="103"/>
      <c r="X96" s="103"/>
    </row>
    <row r="97" spans="3:24" ht="14.25" customHeight="1" x14ac:dyDescent="0.25">
      <c r="C97" s="66" t="s">
        <v>405</v>
      </c>
      <c r="D97" s="103"/>
      <c r="E97" s="103"/>
      <c r="F97" s="103"/>
      <c r="G97" s="103"/>
      <c r="I97" s="103"/>
      <c r="J97" s="103"/>
      <c r="K97" s="103"/>
      <c r="L97" s="103"/>
      <c r="M97" s="103"/>
      <c r="N97" s="103"/>
      <c r="O97" s="103"/>
      <c r="P97" s="103"/>
      <c r="Q97" s="103"/>
    </row>
    <row r="98" spans="3:24" ht="15" customHeight="1" x14ac:dyDescent="0.25">
      <c r="C98" s="66" t="s">
        <v>287</v>
      </c>
    </row>
    <row r="99" spans="3:24" ht="15" customHeight="1" x14ac:dyDescent="0.25">
      <c r="C99" s="66" t="s">
        <v>281</v>
      </c>
    </row>
    <row r="100" spans="3:24" ht="24.95" customHeight="1" x14ac:dyDescent="0.25">
      <c r="C100" s="348" t="s">
        <v>463</v>
      </c>
      <c r="D100" s="348"/>
      <c r="E100" s="348"/>
      <c r="F100" s="348"/>
      <c r="G100" s="348"/>
      <c r="H100" s="348"/>
      <c r="I100" s="348"/>
      <c r="J100" s="348"/>
      <c r="K100" s="348"/>
      <c r="L100" s="348"/>
      <c r="M100" s="348"/>
      <c r="N100" s="348"/>
      <c r="O100" s="348"/>
      <c r="P100" s="348"/>
      <c r="Q100" s="348"/>
      <c r="R100" s="348"/>
      <c r="S100" s="348"/>
      <c r="T100" s="348"/>
      <c r="U100" s="348"/>
      <c r="V100" s="348"/>
      <c r="W100" s="348"/>
      <c r="X100" s="348"/>
    </row>
  </sheetData>
  <mergeCells count="2">
    <mergeCell ref="C94:X94"/>
    <mergeCell ref="C100:X100"/>
  </mergeCells>
  <pageMargins left="0.70866141732283472" right="0.70866141732283472" top="0.74803149606299213" bottom="0.74803149606299213" header="0.31496062992125984" footer="0.31496062992125984"/>
  <pageSetup paperSize="9" scale="47" fitToHeight="0" orientation="landscape" r:id="rId1"/>
  <headerFooter>
    <oddFooter>&amp;R&amp;P</oddFooter>
  </headerFooter>
  <rowBreaks count="2" manualBreakCount="2">
    <brk id="30" min="1" max="44" man="1"/>
    <brk id="76" min="1" max="4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AV78"/>
  <sheetViews>
    <sheetView showGridLines="0" view="pageBreakPreview" zoomScaleNormal="90" zoomScaleSheetLayoutView="100" workbookViewId="0">
      <selection activeCell="C2" sqref="C2"/>
    </sheetView>
  </sheetViews>
  <sheetFormatPr defaultColWidth="9.140625" defaultRowHeight="15" x14ac:dyDescent="0.25"/>
  <cols>
    <col min="1" max="1" width="1.42578125" customWidth="1"/>
    <col min="2" max="2" width="1.140625" customWidth="1"/>
    <col min="3" max="3" width="53.42578125" customWidth="1"/>
    <col min="4" max="20" width="11.5703125" customWidth="1"/>
    <col min="21" max="21" width="1.7109375" customWidth="1"/>
  </cols>
  <sheetData>
    <row r="1" spans="3:22" ht="6.75" customHeight="1" x14ac:dyDescent="0.25"/>
    <row r="2" spans="3:22" s="3" customFormat="1" ht="15.75" x14ac:dyDescent="0.25">
      <c r="C2" s="108" t="s">
        <v>127</v>
      </c>
    </row>
    <row r="3" spans="3:22" s="3" customFormat="1" ht="15.75" x14ac:dyDescent="0.25">
      <c r="C3" s="108"/>
      <c r="D3" s="336"/>
      <c r="E3" s="336"/>
      <c r="F3" s="336"/>
      <c r="G3" s="336"/>
      <c r="H3" s="336"/>
      <c r="I3" s="336"/>
      <c r="J3" s="336"/>
      <c r="K3" s="336"/>
      <c r="L3" s="336"/>
      <c r="M3" s="336"/>
      <c r="N3" s="336"/>
      <c r="O3" s="336"/>
      <c r="P3" s="336"/>
      <c r="Q3" s="336"/>
      <c r="R3" s="336"/>
      <c r="S3" s="336"/>
      <c r="T3" s="336"/>
    </row>
    <row r="4" spans="3:22" x14ac:dyDescent="0.25">
      <c r="C4" s="230" t="s">
        <v>237</v>
      </c>
      <c r="D4" s="207" t="s">
        <v>236</v>
      </c>
      <c r="E4" s="207" t="s">
        <v>236</v>
      </c>
      <c r="F4" s="207" t="s">
        <v>236</v>
      </c>
      <c r="G4" s="207" t="s">
        <v>236</v>
      </c>
      <c r="H4" s="207" t="s">
        <v>236</v>
      </c>
      <c r="I4" s="207" t="s">
        <v>236</v>
      </c>
      <c r="J4" s="207" t="s">
        <v>236</v>
      </c>
      <c r="K4" s="207" t="s">
        <v>236</v>
      </c>
      <c r="L4" s="207" t="s">
        <v>236</v>
      </c>
      <c r="M4" s="207" t="s">
        <v>236</v>
      </c>
      <c r="N4" s="207" t="s">
        <v>236</v>
      </c>
      <c r="O4" s="207" t="s">
        <v>236</v>
      </c>
      <c r="P4" s="207" t="s">
        <v>236</v>
      </c>
      <c r="Q4" s="207" t="s">
        <v>236</v>
      </c>
      <c r="R4" s="207" t="s">
        <v>236</v>
      </c>
      <c r="S4" s="211" t="s">
        <v>371</v>
      </c>
      <c r="T4" s="207" t="s">
        <v>371</v>
      </c>
    </row>
    <row r="5" spans="3:22" ht="9.9499999999999993" customHeight="1" x14ac:dyDescent="0.25">
      <c r="C5" s="129"/>
      <c r="D5" s="209"/>
      <c r="E5" s="208"/>
      <c r="F5" s="208"/>
      <c r="G5" s="208"/>
      <c r="H5" s="208"/>
      <c r="I5" s="208"/>
      <c r="J5" s="209"/>
      <c r="K5" s="210"/>
      <c r="L5" s="210"/>
      <c r="M5" s="210"/>
      <c r="S5" s="163"/>
      <c r="T5" s="3"/>
    </row>
    <row r="6" spans="3:22" s="215" customFormat="1" ht="15" customHeight="1" x14ac:dyDescent="0.2">
      <c r="C6" s="214"/>
      <c r="D6" s="163" t="s">
        <v>59</v>
      </c>
      <c r="E6" s="163" t="s">
        <v>69</v>
      </c>
      <c r="F6" s="163" t="s">
        <v>68</v>
      </c>
      <c r="G6" s="163" t="s">
        <v>67</v>
      </c>
      <c r="H6" s="163" t="s">
        <v>63</v>
      </c>
      <c r="I6" s="163" t="s">
        <v>64</v>
      </c>
      <c r="J6" s="163" t="s">
        <v>65</v>
      </c>
      <c r="K6" s="163" t="s">
        <v>66</v>
      </c>
      <c r="L6" s="163" t="s">
        <v>62</v>
      </c>
      <c r="M6" s="163" t="s">
        <v>61</v>
      </c>
      <c r="N6" s="163" t="s">
        <v>60</v>
      </c>
      <c r="O6" s="163" t="s">
        <v>189</v>
      </c>
      <c r="P6" s="163" t="s">
        <v>229</v>
      </c>
      <c r="Q6" s="163" t="s">
        <v>297</v>
      </c>
      <c r="R6" s="163" t="s">
        <v>315</v>
      </c>
      <c r="S6" s="163" t="s">
        <v>372</v>
      </c>
      <c r="T6" s="163" t="s">
        <v>475</v>
      </c>
    </row>
    <row r="7" spans="3:22" s="4" customFormat="1" ht="17.850000000000001" customHeight="1" thickBot="1" x14ac:dyDescent="0.25">
      <c r="C7" s="130" t="s">
        <v>15</v>
      </c>
      <c r="D7" s="110" t="s">
        <v>72</v>
      </c>
      <c r="E7" s="110" t="s">
        <v>73</v>
      </c>
      <c r="F7" s="110" t="s">
        <v>74</v>
      </c>
      <c r="G7" s="110" t="s">
        <v>75</v>
      </c>
      <c r="H7" s="110" t="s">
        <v>76</v>
      </c>
      <c r="I7" s="110" t="s">
        <v>77</v>
      </c>
      <c r="J7" s="110" t="s">
        <v>78</v>
      </c>
      <c r="K7" s="110" t="s">
        <v>79</v>
      </c>
      <c r="L7" s="110" t="s">
        <v>80</v>
      </c>
      <c r="M7" s="110" t="s">
        <v>81</v>
      </c>
      <c r="N7" s="110" t="s">
        <v>82</v>
      </c>
      <c r="O7" s="110" t="s">
        <v>190</v>
      </c>
      <c r="P7" s="110" t="s">
        <v>230</v>
      </c>
      <c r="Q7" s="110" t="s">
        <v>298</v>
      </c>
      <c r="R7" s="110" t="s">
        <v>316</v>
      </c>
      <c r="S7" s="110" t="s">
        <v>373</v>
      </c>
      <c r="T7" s="110" t="s">
        <v>477</v>
      </c>
    </row>
    <row r="8" spans="3:22" ht="15.75" thickTop="1" x14ac:dyDescent="0.25">
      <c r="C8" s="131" t="s">
        <v>95</v>
      </c>
      <c r="D8" s="112"/>
      <c r="E8" s="112"/>
      <c r="F8" s="112"/>
      <c r="G8" s="112"/>
      <c r="H8" s="112"/>
      <c r="I8" s="112"/>
      <c r="J8" s="112"/>
      <c r="K8" s="112"/>
      <c r="L8" s="112"/>
      <c r="M8" s="112"/>
      <c r="N8" s="112"/>
      <c r="O8" s="112"/>
      <c r="P8" s="112"/>
      <c r="Q8" s="112"/>
      <c r="R8" s="112"/>
      <c r="S8" s="112"/>
      <c r="T8" s="335"/>
    </row>
    <row r="9" spans="3:22" x14ac:dyDescent="0.25">
      <c r="C9" s="113" t="s">
        <v>54</v>
      </c>
      <c r="D9" s="114">
        <v>35.487000000000002</v>
      </c>
      <c r="E9" s="114">
        <v>26.991</v>
      </c>
      <c r="F9" s="114">
        <v>48.564999999999998</v>
      </c>
      <c r="G9" s="114">
        <v>22.835999999999999</v>
      </c>
      <c r="H9" s="114">
        <v>58.124000000000002</v>
      </c>
      <c r="I9" s="114">
        <v>52.74</v>
      </c>
      <c r="J9" s="114">
        <v>60.658000000000001</v>
      </c>
      <c r="K9" s="114">
        <v>41.514000000000003</v>
      </c>
      <c r="L9" s="114">
        <v>80.123000000000005</v>
      </c>
      <c r="M9" s="114">
        <v>76.644000000000005</v>
      </c>
      <c r="N9" s="114">
        <v>86.412000000000006</v>
      </c>
      <c r="O9" s="114">
        <v>64.247</v>
      </c>
      <c r="P9" s="114">
        <v>100.949</v>
      </c>
      <c r="Q9" s="114">
        <v>96.777000000000001</v>
      </c>
      <c r="R9" s="114">
        <v>81.781999999999996</v>
      </c>
      <c r="S9" s="114">
        <v>19.202999999999999</v>
      </c>
      <c r="T9" s="114">
        <v>121.761</v>
      </c>
    </row>
    <row r="10" spans="3:22" x14ac:dyDescent="0.25">
      <c r="C10" s="113" t="s">
        <v>370</v>
      </c>
      <c r="D10" s="114">
        <v>237.32300000000001</v>
      </c>
      <c r="E10" s="114">
        <v>240.46799999999999</v>
      </c>
      <c r="F10" s="114">
        <v>248.554</v>
      </c>
      <c r="G10" s="114">
        <v>256.09800000000001</v>
      </c>
      <c r="H10" s="114">
        <v>264.65100000000001</v>
      </c>
      <c r="I10" s="114">
        <v>270.55399999999997</v>
      </c>
      <c r="J10" s="114">
        <v>272.392</v>
      </c>
      <c r="K10" s="114">
        <v>277.46600000000001</v>
      </c>
      <c r="L10" s="114">
        <v>288.79700000000003</v>
      </c>
      <c r="M10" s="114">
        <v>296.90300000000002</v>
      </c>
      <c r="N10" s="114">
        <v>302.25400000000002</v>
      </c>
      <c r="O10" s="114">
        <v>306.51299999999998</v>
      </c>
      <c r="P10" s="114">
        <v>308.78800000000001</v>
      </c>
      <c r="Q10" s="114">
        <v>311.37</v>
      </c>
      <c r="R10" s="114">
        <v>304.113</v>
      </c>
      <c r="S10" s="114">
        <v>293.19299999999998</v>
      </c>
      <c r="T10" s="114">
        <v>309.74</v>
      </c>
    </row>
    <row r="11" spans="3:22" x14ac:dyDescent="0.25">
      <c r="C11" s="113" t="s">
        <v>96</v>
      </c>
      <c r="D11" s="114">
        <v>0</v>
      </c>
      <c r="E11" s="114">
        <v>0</v>
      </c>
      <c r="F11" s="114">
        <v>0</v>
      </c>
      <c r="G11" s="114">
        <v>-0.02</v>
      </c>
      <c r="H11" s="114">
        <v>0</v>
      </c>
      <c r="I11" s="114">
        <v>0</v>
      </c>
      <c r="J11" s="114">
        <v>0</v>
      </c>
      <c r="K11" s="114">
        <v>-8.6479999999999997</v>
      </c>
      <c r="L11" s="114">
        <v>0.36899999999999999</v>
      </c>
      <c r="M11" s="114">
        <v>0.53600000000000003</v>
      </c>
      <c r="N11" s="114">
        <v>0.23400000000000001</v>
      </c>
      <c r="O11" s="114">
        <v>1.0209999999999999</v>
      </c>
      <c r="P11" s="114">
        <v>0</v>
      </c>
      <c r="Q11" s="114">
        <v>-0.307</v>
      </c>
      <c r="R11" s="114">
        <v>24.08</v>
      </c>
      <c r="S11" s="114">
        <v>-2.9</v>
      </c>
      <c r="T11" s="114">
        <v>12</v>
      </c>
    </row>
    <row r="12" spans="3:22" ht="15.75" thickBot="1" x14ac:dyDescent="0.3">
      <c r="C12" s="132" t="s">
        <v>97</v>
      </c>
      <c r="D12" s="133">
        <v>-4.0039999999999996</v>
      </c>
      <c r="E12" s="133">
        <v>-18.97</v>
      </c>
      <c r="F12" s="133">
        <v>-4.5339999999999998</v>
      </c>
      <c r="G12" s="133">
        <v>-49.625</v>
      </c>
      <c r="H12" s="133">
        <v>-5.0129999999999999</v>
      </c>
      <c r="I12" s="133">
        <v>-19.721</v>
      </c>
      <c r="J12" s="133">
        <v>-20.763000000000002</v>
      </c>
      <c r="K12" s="133">
        <v>-45.741999999999997</v>
      </c>
      <c r="L12" s="133">
        <v>-5.1909999999999998</v>
      </c>
      <c r="M12" s="133">
        <v>-26.146999999999998</v>
      </c>
      <c r="N12" s="133">
        <v>-15.903</v>
      </c>
      <c r="O12" s="133">
        <v>-67.394000000000005</v>
      </c>
      <c r="P12" s="133">
        <v>-18.079000000000001</v>
      </c>
      <c r="Q12" s="133">
        <v>-26.85</v>
      </c>
      <c r="R12" s="133">
        <v>-31.5</v>
      </c>
      <c r="S12" s="133">
        <v>-70.400000000000006</v>
      </c>
      <c r="T12" s="133">
        <v>9.4499999999999993</v>
      </c>
    </row>
    <row r="13" spans="3:22" x14ac:dyDescent="0.25">
      <c r="C13" s="117" t="s">
        <v>23</v>
      </c>
      <c r="D13" s="118">
        <v>268.80599999999998</v>
      </c>
      <c r="E13" s="118">
        <v>248.489</v>
      </c>
      <c r="F13" s="118">
        <v>292.58600000000001</v>
      </c>
      <c r="G13" s="118">
        <v>229.286</v>
      </c>
      <c r="H13" s="118">
        <v>317.76100000000002</v>
      </c>
      <c r="I13" s="118">
        <v>303.57400000000001</v>
      </c>
      <c r="J13" s="118">
        <v>312.29000000000002</v>
      </c>
      <c r="K13" s="118">
        <v>264.58600000000001</v>
      </c>
      <c r="L13" s="118">
        <v>364.1</v>
      </c>
      <c r="M13" s="118">
        <v>347.93599999999998</v>
      </c>
      <c r="N13" s="118">
        <v>372.99700000000001</v>
      </c>
      <c r="O13" s="118">
        <v>304.34300000000002</v>
      </c>
      <c r="P13" s="118">
        <v>391.6</v>
      </c>
      <c r="Q13" s="118">
        <v>380.99099999999999</v>
      </c>
      <c r="R13" s="118">
        <v>378.5</v>
      </c>
      <c r="S13" s="118">
        <v>239.1</v>
      </c>
      <c r="T13" s="118">
        <v>453.02800000000002</v>
      </c>
    </row>
    <row r="14" spans="3:22" x14ac:dyDescent="0.25">
      <c r="C14" s="121"/>
      <c r="D14" s="134"/>
      <c r="E14" s="134"/>
      <c r="F14" s="134"/>
      <c r="G14" s="134"/>
      <c r="H14" s="134"/>
      <c r="I14" s="134"/>
      <c r="J14" s="134"/>
      <c r="K14" s="134"/>
      <c r="L14" s="134"/>
      <c r="M14" s="134"/>
      <c r="N14" s="134"/>
      <c r="O14" s="134"/>
      <c r="P14" s="134"/>
      <c r="Q14" s="134"/>
      <c r="R14" s="134"/>
      <c r="S14" s="134"/>
      <c r="T14" s="134"/>
    </row>
    <row r="15" spans="3:22" x14ac:dyDescent="0.25">
      <c r="C15" s="135" t="s">
        <v>24</v>
      </c>
      <c r="D15" s="136"/>
      <c r="E15" s="136"/>
      <c r="F15" s="136"/>
      <c r="G15" s="136"/>
      <c r="H15" s="136"/>
      <c r="I15" s="136"/>
      <c r="J15" s="136"/>
      <c r="K15" s="136"/>
      <c r="L15" s="136"/>
      <c r="M15" s="136"/>
      <c r="N15" s="136"/>
      <c r="O15" s="136"/>
      <c r="P15" s="136"/>
      <c r="Q15" s="136"/>
      <c r="R15" s="136"/>
      <c r="S15" s="136"/>
      <c r="T15" s="136"/>
    </row>
    <row r="16" spans="3:22" x14ac:dyDescent="0.25">
      <c r="C16" s="113" t="s">
        <v>98</v>
      </c>
      <c r="D16" s="114">
        <v>-33.972999999999999</v>
      </c>
      <c r="E16" s="114">
        <v>-37.656999999999996</v>
      </c>
      <c r="F16" s="114">
        <v>-37.637</v>
      </c>
      <c r="G16" s="114">
        <v>22.29</v>
      </c>
      <c r="H16" s="114">
        <v>-23.707000000000001</v>
      </c>
      <c r="I16" s="114">
        <v>11.417999999999999</v>
      </c>
      <c r="J16" s="114">
        <v>10.106999999999999</v>
      </c>
      <c r="K16" s="114">
        <v>46.46</v>
      </c>
      <c r="L16" s="114">
        <v>-27.693000000000001</v>
      </c>
      <c r="M16" s="114">
        <v>-9.4730000000000008</v>
      </c>
      <c r="N16" s="114">
        <v>-15.685</v>
      </c>
      <c r="O16" s="114">
        <v>26.594000000000001</v>
      </c>
      <c r="P16" s="114">
        <v>-19.829999999999998</v>
      </c>
      <c r="Q16" s="114">
        <v>-6.0949999999999998</v>
      </c>
      <c r="R16" s="114">
        <v>14.9</v>
      </c>
      <c r="S16" s="114">
        <v>43.9</v>
      </c>
      <c r="T16" s="114">
        <v>-33.200000000000003</v>
      </c>
      <c r="V16" s="149"/>
    </row>
    <row r="17" spans="3:22" x14ac:dyDescent="0.25">
      <c r="C17" s="113" t="s">
        <v>260</v>
      </c>
      <c r="D17" s="114">
        <v>-21.577999999999999</v>
      </c>
      <c r="E17" s="114">
        <v>-50.401000000000003</v>
      </c>
      <c r="F17" s="114">
        <v>-22.913</v>
      </c>
      <c r="G17" s="114">
        <v>1.5229999999999999</v>
      </c>
      <c r="H17" s="114">
        <v>-40.343000000000004</v>
      </c>
      <c r="I17" s="114">
        <v>-11.159000000000001</v>
      </c>
      <c r="J17" s="114">
        <v>23.478000000000002</v>
      </c>
      <c r="K17" s="114">
        <v>-60.387999999999998</v>
      </c>
      <c r="L17" s="114">
        <v>6.2409999999999997</v>
      </c>
      <c r="M17" s="114">
        <v>-45.381999999999998</v>
      </c>
      <c r="N17" s="114">
        <v>0.10299999999999999</v>
      </c>
      <c r="O17" s="114">
        <v>-23.405000000000001</v>
      </c>
      <c r="P17" s="114">
        <v>-3.5049999999999999</v>
      </c>
      <c r="Q17" s="114">
        <v>-22.507999999999999</v>
      </c>
      <c r="R17" s="114">
        <v>4.4000000000000004</v>
      </c>
      <c r="S17" s="114">
        <v>-22.94</v>
      </c>
      <c r="T17" s="114">
        <v>4.2</v>
      </c>
      <c r="V17" s="149"/>
    </row>
    <row r="18" spans="3:22" x14ac:dyDescent="0.25">
      <c r="C18" s="113" t="s">
        <v>99</v>
      </c>
      <c r="D18" s="114">
        <v>-8.6449999999999996</v>
      </c>
      <c r="E18" s="114">
        <v>20.975000000000001</v>
      </c>
      <c r="F18" s="114">
        <v>-0.33900000000000002</v>
      </c>
      <c r="G18" s="114">
        <v>-25.800999999999998</v>
      </c>
      <c r="H18" s="114">
        <v>-19.553000000000001</v>
      </c>
      <c r="I18" s="114">
        <v>-9.4220000000000006</v>
      </c>
      <c r="J18" s="114">
        <v>17.013000000000002</v>
      </c>
      <c r="K18" s="114">
        <v>27.545000000000002</v>
      </c>
      <c r="L18" s="114">
        <v>-27.602</v>
      </c>
      <c r="M18" s="114">
        <v>-11.058</v>
      </c>
      <c r="N18" s="114">
        <v>1.5860000000000001</v>
      </c>
      <c r="O18" s="114">
        <v>-19.347000000000001</v>
      </c>
      <c r="P18" s="114">
        <v>-49.494</v>
      </c>
      <c r="Q18" s="114">
        <v>-8.548</v>
      </c>
      <c r="R18" s="114">
        <v>-14.74</v>
      </c>
      <c r="S18" s="114">
        <v>-10.220000000000001</v>
      </c>
      <c r="T18" s="114">
        <v>-35.65</v>
      </c>
      <c r="V18" s="149"/>
    </row>
    <row r="19" spans="3:22" x14ac:dyDescent="0.25">
      <c r="C19" s="113" t="s">
        <v>100</v>
      </c>
      <c r="D19" s="114">
        <v>-15.57</v>
      </c>
      <c r="E19" s="114">
        <v>1.4390000000000001</v>
      </c>
      <c r="F19" s="114">
        <v>-3.137</v>
      </c>
      <c r="G19" s="114">
        <v>16.718</v>
      </c>
      <c r="H19" s="114">
        <v>-21.033000000000001</v>
      </c>
      <c r="I19" s="114">
        <v>5.0119999999999996</v>
      </c>
      <c r="J19" s="114">
        <v>-19.690000000000001</v>
      </c>
      <c r="K19" s="114">
        <v>23.178000000000001</v>
      </c>
      <c r="L19" s="114">
        <v>-3.78</v>
      </c>
      <c r="M19" s="114">
        <v>9.2620000000000005</v>
      </c>
      <c r="N19" s="114">
        <v>-8.3670000000000009</v>
      </c>
      <c r="O19" s="114">
        <v>9.6010000000000009</v>
      </c>
      <c r="P19" s="114">
        <v>13.792999999999999</v>
      </c>
      <c r="Q19" s="114">
        <v>-11.648999999999999</v>
      </c>
      <c r="R19" s="114">
        <v>-30.92</v>
      </c>
      <c r="S19" s="114">
        <v>28.648</v>
      </c>
      <c r="T19" s="114">
        <v>-20.34</v>
      </c>
      <c r="V19" s="149"/>
    </row>
    <row r="20" spans="3:22" ht="15.75" thickBot="1" x14ac:dyDescent="0.3">
      <c r="C20" s="132" t="s">
        <v>261</v>
      </c>
      <c r="D20" s="133">
        <v>40.311</v>
      </c>
      <c r="E20" s="133">
        <v>10.01</v>
      </c>
      <c r="F20" s="133">
        <v>3.1909999999999998</v>
      </c>
      <c r="G20" s="133">
        <v>2.7490000000000001</v>
      </c>
      <c r="H20" s="133">
        <v>27.704999999999998</v>
      </c>
      <c r="I20" s="133">
        <v>32.246000000000002</v>
      </c>
      <c r="J20" s="133">
        <v>39.85</v>
      </c>
      <c r="K20" s="133">
        <v>27.594999999999999</v>
      </c>
      <c r="L20" s="133">
        <v>62.645000000000003</v>
      </c>
      <c r="M20" s="133">
        <v>5.2320000000000002</v>
      </c>
      <c r="N20" s="133">
        <v>-13.379</v>
      </c>
      <c r="O20" s="133">
        <v>25.01</v>
      </c>
      <c r="P20" s="133">
        <v>1.645</v>
      </c>
      <c r="Q20" s="133">
        <v>-34.140999999999998</v>
      </c>
      <c r="R20" s="133">
        <v>6.1</v>
      </c>
      <c r="S20" s="133">
        <v>48</v>
      </c>
      <c r="T20" s="133">
        <v>36.549999999999997</v>
      </c>
      <c r="V20" s="149"/>
    </row>
    <row r="21" spans="3:22" ht="15.75" thickBot="1" x14ac:dyDescent="0.3">
      <c r="C21" s="139" t="s">
        <v>262</v>
      </c>
      <c r="D21" s="140">
        <v>-39.454999999999998</v>
      </c>
      <c r="E21" s="140">
        <v>-55.634999999999998</v>
      </c>
      <c r="F21" s="140">
        <v>-60.834000000000003</v>
      </c>
      <c r="G21" s="140">
        <v>17.478999999999999</v>
      </c>
      <c r="H21" s="140">
        <v>-76.930999999999997</v>
      </c>
      <c r="I21" s="140">
        <v>28.094999999999999</v>
      </c>
      <c r="J21" s="140">
        <v>70.757999999999996</v>
      </c>
      <c r="K21" s="140">
        <v>64.39</v>
      </c>
      <c r="L21" s="140">
        <v>9.8109999999999999</v>
      </c>
      <c r="M21" s="140">
        <v>-51.42</v>
      </c>
      <c r="N21" s="140">
        <v>-35.741</v>
      </c>
      <c r="O21" s="140">
        <v>18.452000000000002</v>
      </c>
      <c r="P21" s="140">
        <v>-57.366</v>
      </c>
      <c r="Q21" s="140">
        <v>-82.941000000000003</v>
      </c>
      <c r="R21" s="140">
        <v>-20.260000000000002</v>
      </c>
      <c r="S21" s="140">
        <v>87.388000000000005</v>
      </c>
      <c r="T21" s="140">
        <v>-48.44</v>
      </c>
      <c r="V21" s="149"/>
    </row>
    <row r="22" spans="3:22" x14ac:dyDescent="0.25">
      <c r="C22" s="117" t="s">
        <v>263</v>
      </c>
      <c r="D22" s="118">
        <v>229.351</v>
      </c>
      <c r="E22" s="118">
        <v>192.85400000000001</v>
      </c>
      <c r="F22" s="118">
        <v>231.75200000000001</v>
      </c>
      <c r="G22" s="118">
        <v>246.76499999999999</v>
      </c>
      <c r="H22" s="118">
        <v>240.83</v>
      </c>
      <c r="I22" s="118">
        <v>331.66899999999998</v>
      </c>
      <c r="J22" s="118">
        <v>383.048</v>
      </c>
      <c r="K22" s="118">
        <v>328.976</v>
      </c>
      <c r="L22" s="118">
        <v>373.911</v>
      </c>
      <c r="M22" s="118">
        <v>296.51600000000002</v>
      </c>
      <c r="N22" s="118">
        <v>337.25599999999997</v>
      </c>
      <c r="O22" s="118">
        <v>322.79500000000002</v>
      </c>
      <c r="P22" s="118">
        <v>334.23399999999998</v>
      </c>
      <c r="Q22" s="118">
        <v>298.05</v>
      </c>
      <c r="R22" s="118">
        <v>358.24</v>
      </c>
      <c r="S22" s="118">
        <v>326.488</v>
      </c>
      <c r="T22" s="118">
        <v>404.58800000000002</v>
      </c>
      <c r="V22" s="149"/>
    </row>
    <row r="23" spans="3:22" x14ac:dyDescent="0.25">
      <c r="C23" s="121"/>
      <c r="D23" s="134"/>
      <c r="E23" s="134"/>
      <c r="F23" s="134"/>
      <c r="G23" s="134"/>
      <c r="H23" s="134"/>
      <c r="I23" s="134"/>
      <c r="J23" s="134"/>
      <c r="K23" s="134"/>
      <c r="L23" s="134"/>
      <c r="M23" s="134"/>
      <c r="N23" s="134"/>
      <c r="O23" s="134"/>
      <c r="P23" s="134"/>
      <c r="Q23" s="134"/>
      <c r="R23" s="134"/>
      <c r="S23" s="134"/>
      <c r="T23" s="134"/>
    </row>
    <row r="24" spans="3:22" x14ac:dyDescent="0.25">
      <c r="C24" s="141" t="s">
        <v>101</v>
      </c>
      <c r="D24" s="142"/>
      <c r="E24" s="142"/>
      <c r="F24" s="142"/>
      <c r="G24" s="142"/>
      <c r="H24" s="142"/>
      <c r="I24" s="142"/>
      <c r="J24" s="142"/>
      <c r="K24" s="142"/>
      <c r="L24" s="142"/>
      <c r="M24" s="142"/>
      <c r="N24" s="142"/>
      <c r="O24" s="142"/>
      <c r="P24" s="142"/>
      <c r="Q24" s="142"/>
      <c r="R24" s="142"/>
      <c r="S24" s="142"/>
      <c r="T24" s="142"/>
    </row>
    <row r="25" spans="3:22" ht="15" customHeight="1" x14ac:dyDescent="0.25">
      <c r="C25" s="113" t="s">
        <v>102</v>
      </c>
      <c r="D25" s="114">
        <v>-84.861999999999995</v>
      </c>
      <c r="E25" s="114">
        <v>-103.926</v>
      </c>
      <c r="F25" s="114">
        <v>-96.399000000000001</v>
      </c>
      <c r="G25" s="114">
        <v>-115.55200000000001</v>
      </c>
      <c r="H25" s="114">
        <v>-93.06</v>
      </c>
      <c r="I25" s="114">
        <v>-104.846</v>
      </c>
      <c r="J25" s="114">
        <v>-96.897999999999996</v>
      </c>
      <c r="K25" s="114">
        <v>-124.08799999999999</v>
      </c>
      <c r="L25" s="114">
        <v>-101.026</v>
      </c>
      <c r="M25" s="114">
        <v>-108.625</v>
      </c>
      <c r="N25" s="114">
        <v>-102.193</v>
      </c>
      <c r="O25" s="114">
        <v>-128.70599999999999</v>
      </c>
      <c r="P25" s="114">
        <v>-114.834</v>
      </c>
      <c r="Q25" s="114">
        <v>-117.587</v>
      </c>
      <c r="R25" s="114">
        <v>-116</v>
      </c>
      <c r="S25" s="114">
        <v>-129.4</v>
      </c>
      <c r="T25" s="114">
        <v>-130.30000000000001</v>
      </c>
    </row>
    <row r="26" spans="3:22" x14ac:dyDescent="0.25">
      <c r="C26" s="113" t="s">
        <v>103</v>
      </c>
      <c r="D26" s="114">
        <v>-101.553</v>
      </c>
      <c r="E26" s="114">
        <v>-109.111</v>
      </c>
      <c r="F26" s="114">
        <v>-110.536</v>
      </c>
      <c r="G26" s="114">
        <v>-119.236</v>
      </c>
      <c r="H26" s="114">
        <v>-112.039</v>
      </c>
      <c r="I26" s="114">
        <v>-115.04</v>
      </c>
      <c r="J26" s="114">
        <v>-112.63500000000001</v>
      </c>
      <c r="K26" s="114">
        <v>-125.44199999999999</v>
      </c>
      <c r="L26" s="114">
        <v>-118.51900000000001</v>
      </c>
      <c r="M26" s="114">
        <v>-113.881</v>
      </c>
      <c r="N26" s="114">
        <v>-111.813</v>
      </c>
      <c r="O26" s="114">
        <v>-134.084</v>
      </c>
      <c r="P26" s="114">
        <v>-124.536</v>
      </c>
      <c r="Q26" s="114">
        <v>-122.033</v>
      </c>
      <c r="R26" s="114">
        <v>-121.38800000000001</v>
      </c>
      <c r="S26" s="114">
        <v>-136.04</v>
      </c>
      <c r="T26" s="114">
        <v>-127.621</v>
      </c>
    </row>
    <row r="27" spans="3:22" x14ac:dyDescent="0.25">
      <c r="C27" s="113" t="s">
        <v>377</v>
      </c>
      <c r="D27" s="114">
        <v>0</v>
      </c>
      <c r="E27" s="114">
        <v>0</v>
      </c>
      <c r="F27" s="114">
        <v>0</v>
      </c>
      <c r="G27" s="114">
        <v>0</v>
      </c>
      <c r="H27" s="114">
        <v>0</v>
      </c>
      <c r="I27" s="114">
        <v>0</v>
      </c>
      <c r="J27" s="114">
        <v>0</v>
      </c>
      <c r="K27" s="114">
        <v>0</v>
      </c>
      <c r="L27" s="114">
        <v>0</v>
      </c>
      <c r="M27" s="114">
        <v>0</v>
      </c>
      <c r="N27" s="114">
        <v>0</v>
      </c>
      <c r="O27" s="114">
        <v>0</v>
      </c>
      <c r="P27" s="114">
        <v>0</v>
      </c>
      <c r="Q27" s="114">
        <v>0</v>
      </c>
      <c r="R27" s="114">
        <v>0</v>
      </c>
      <c r="S27" s="114">
        <v>-16.2</v>
      </c>
      <c r="T27" s="114">
        <v>0</v>
      </c>
    </row>
    <row r="28" spans="3:22" x14ac:dyDescent="0.25">
      <c r="C28" s="113" t="s">
        <v>104</v>
      </c>
      <c r="D28" s="114">
        <v>0</v>
      </c>
      <c r="E28" s="114">
        <v>0</v>
      </c>
      <c r="F28" s="114">
        <v>0</v>
      </c>
      <c r="G28" s="114">
        <v>0.157</v>
      </c>
      <c r="H28" s="114">
        <v>0</v>
      </c>
      <c r="I28" s="114">
        <v>0</v>
      </c>
      <c r="J28" s="114">
        <v>0</v>
      </c>
      <c r="K28" s="114">
        <v>0</v>
      </c>
      <c r="L28" s="114">
        <v>0</v>
      </c>
      <c r="M28" s="114">
        <v>0</v>
      </c>
      <c r="N28" s="114">
        <v>0</v>
      </c>
      <c r="O28" s="114">
        <v>0</v>
      </c>
      <c r="P28" s="114">
        <v>0</v>
      </c>
      <c r="Q28" s="114">
        <v>0</v>
      </c>
      <c r="R28" s="114">
        <v>0</v>
      </c>
      <c r="S28" s="114">
        <v>0</v>
      </c>
      <c r="T28" s="114">
        <v>0</v>
      </c>
    </row>
    <row r="29" spans="3:22" x14ac:dyDescent="0.25">
      <c r="C29" s="113" t="s">
        <v>105</v>
      </c>
      <c r="D29" s="114">
        <v>0</v>
      </c>
      <c r="E29" s="114">
        <v>0</v>
      </c>
      <c r="F29" s="114">
        <v>0</v>
      </c>
      <c r="G29" s="114">
        <v>0</v>
      </c>
      <c r="H29" s="114">
        <v>0</v>
      </c>
      <c r="I29" s="114">
        <v>0</v>
      </c>
      <c r="J29" s="114">
        <v>0</v>
      </c>
      <c r="K29" s="114">
        <v>0</v>
      </c>
      <c r="L29" s="114">
        <v>0</v>
      </c>
      <c r="M29" s="114">
        <v>0</v>
      </c>
      <c r="N29" s="114">
        <v>0</v>
      </c>
      <c r="O29" s="114">
        <v>0</v>
      </c>
      <c r="P29" s="114">
        <v>0</v>
      </c>
      <c r="Q29" s="114">
        <v>0</v>
      </c>
      <c r="R29" s="114">
        <v>0</v>
      </c>
      <c r="S29" s="114">
        <v>0</v>
      </c>
      <c r="T29" s="114">
        <v>0</v>
      </c>
    </row>
    <row r="30" spans="3:22" x14ac:dyDescent="0.25">
      <c r="C30" s="113" t="s">
        <v>106</v>
      </c>
      <c r="D30" s="114">
        <v>0</v>
      </c>
      <c r="E30" s="114">
        <v>0</v>
      </c>
      <c r="F30" s="114">
        <v>0</v>
      </c>
      <c r="G30" s="114">
        <v>0</v>
      </c>
      <c r="H30" s="114">
        <v>0</v>
      </c>
      <c r="I30" s="114">
        <v>0</v>
      </c>
      <c r="J30" s="114">
        <v>0</v>
      </c>
      <c r="K30" s="114">
        <v>0</v>
      </c>
      <c r="L30" s="114">
        <v>0</v>
      </c>
      <c r="M30" s="114">
        <v>0</v>
      </c>
      <c r="N30" s="114">
        <v>0</v>
      </c>
      <c r="O30" s="114">
        <v>0</v>
      </c>
      <c r="P30" s="114">
        <v>0</v>
      </c>
      <c r="Q30" s="114">
        <v>0</v>
      </c>
      <c r="R30" s="114">
        <v>0</v>
      </c>
      <c r="S30" s="114">
        <v>0</v>
      </c>
      <c r="T30" s="114">
        <v>0</v>
      </c>
    </row>
    <row r="31" spans="3:22" x14ac:dyDescent="0.25">
      <c r="C31" s="144" t="s">
        <v>107</v>
      </c>
      <c r="D31" s="114">
        <v>0</v>
      </c>
      <c r="E31" s="114">
        <v>0</v>
      </c>
      <c r="F31" s="114">
        <v>0</v>
      </c>
      <c r="G31" s="114">
        <v>0</v>
      </c>
      <c r="H31" s="114">
        <v>0</v>
      </c>
      <c r="I31" s="114">
        <v>0</v>
      </c>
      <c r="J31" s="114">
        <v>0</v>
      </c>
      <c r="K31" s="114">
        <v>0</v>
      </c>
      <c r="L31" s="114">
        <v>0</v>
      </c>
      <c r="M31" s="114">
        <v>0</v>
      </c>
      <c r="N31" s="114">
        <v>0</v>
      </c>
      <c r="O31" s="114">
        <v>0</v>
      </c>
      <c r="P31" s="114">
        <v>0</v>
      </c>
      <c r="Q31" s="114">
        <v>0</v>
      </c>
      <c r="R31" s="114">
        <v>0</v>
      </c>
      <c r="S31" s="114">
        <v>-204.3</v>
      </c>
      <c r="T31" s="114">
        <v>0</v>
      </c>
    </row>
    <row r="32" spans="3:22" x14ac:dyDescent="0.25">
      <c r="C32" s="144" t="s">
        <v>500</v>
      </c>
      <c r="D32" s="114">
        <v>0</v>
      </c>
      <c r="E32" s="114">
        <v>0</v>
      </c>
      <c r="F32" s="114">
        <v>0</v>
      </c>
      <c r="G32" s="114">
        <v>0</v>
      </c>
      <c r="H32" s="114">
        <v>0</v>
      </c>
      <c r="I32" s="114">
        <v>0</v>
      </c>
      <c r="J32" s="114">
        <v>0</v>
      </c>
      <c r="K32" s="114">
        <v>0</v>
      </c>
      <c r="L32" s="114">
        <v>0</v>
      </c>
      <c r="M32" s="114">
        <v>0</v>
      </c>
      <c r="N32" s="114">
        <v>0</v>
      </c>
      <c r="O32" s="114">
        <v>0</v>
      </c>
      <c r="P32" s="114">
        <v>0</v>
      </c>
      <c r="Q32" s="114">
        <v>0</v>
      </c>
      <c r="R32" s="114">
        <v>0</v>
      </c>
      <c r="S32" s="114">
        <v>0</v>
      </c>
      <c r="T32" s="114">
        <v>16.3</v>
      </c>
    </row>
    <row r="33" spans="3:22" x14ac:dyDescent="0.25">
      <c r="C33" s="144" t="s">
        <v>109</v>
      </c>
      <c r="D33" s="114">
        <v>0</v>
      </c>
      <c r="E33" s="114">
        <v>0</v>
      </c>
      <c r="F33" s="114">
        <v>0</v>
      </c>
      <c r="G33" s="114">
        <v>0</v>
      </c>
      <c r="H33" s="114">
        <v>0</v>
      </c>
      <c r="I33" s="114">
        <v>0</v>
      </c>
      <c r="J33" s="114">
        <v>0</v>
      </c>
      <c r="K33" s="114">
        <v>0</v>
      </c>
      <c r="L33" s="114">
        <v>0</v>
      </c>
      <c r="M33" s="114">
        <v>0</v>
      </c>
      <c r="N33" s="114">
        <v>0</v>
      </c>
      <c r="O33" s="114">
        <v>0</v>
      </c>
      <c r="P33" s="114">
        <v>0</v>
      </c>
      <c r="Q33" s="114">
        <v>0</v>
      </c>
      <c r="R33" s="114">
        <v>0</v>
      </c>
      <c r="S33" s="114">
        <v>0</v>
      </c>
      <c r="T33" s="114">
        <v>0</v>
      </c>
    </row>
    <row r="34" spans="3:22" ht="15.75" thickBot="1" x14ac:dyDescent="0.3">
      <c r="C34" s="144" t="s">
        <v>417</v>
      </c>
      <c r="D34" s="114">
        <v>0</v>
      </c>
      <c r="E34" s="114">
        <v>0</v>
      </c>
      <c r="F34" s="114">
        <v>0</v>
      </c>
      <c r="G34" s="114">
        <v>0</v>
      </c>
      <c r="H34" s="114">
        <v>0</v>
      </c>
      <c r="I34" s="114">
        <v>0</v>
      </c>
      <c r="J34" s="114">
        <v>0</v>
      </c>
      <c r="K34" s="114">
        <v>0</v>
      </c>
      <c r="L34" s="114">
        <v>0</v>
      </c>
      <c r="M34" s="114">
        <v>0</v>
      </c>
      <c r="N34" s="114">
        <v>0</v>
      </c>
      <c r="O34" s="114">
        <v>0</v>
      </c>
      <c r="P34" s="114">
        <v>0</v>
      </c>
      <c r="Q34" s="114">
        <v>0</v>
      </c>
      <c r="R34" s="114">
        <v>0</v>
      </c>
      <c r="S34" s="114">
        <v>1.2110000000000001</v>
      </c>
      <c r="T34" s="114">
        <v>0.53800000000000003</v>
      </c>
    </row>
    <row r="35" spans="3:22" x14ac:dyDescent="0.25">
      <c r="C35" s="122" t="s">
        <v>25</v>
      </c>
      <c r="D35" s="147">
        <v>-186.41499999999999</v>
      </c>
      <c r="E35" s="147">
        <v>-213.03700000000001</v>
      </c>
      <c r="F35" s="147">
        <v>-206.935</v>
      </c>
      <c r="G35" s="147">
        <v>-234.62299999999999</v>
      </c>
      <c r="H35" s="147">
        <v>-205.1</v>
      </c>
      <c r="I35" s="147">
        <v>-219.858</v>
      </c>
      <c r="J35" s="147">
        <v>-209.52199999999999</v>
      </c>
      <c r="K35" s="147">
        <v>-249.52500000000001</v>
      </c>
      <c r="L35" s="147">
        <v>-219.54</v>
      </c>
      <c r="M35" s="147">
        <v>-222.505</v>
      </c>
      <c r="N35" s="147">
        <v>-214.00700000000001</v>
      </c>
      <c r="O35" s="147">
        <v>-262.74099999999999</v>
      </c>
      <c r="P35" s="147">
        <v>-239.37</v>
      </c>
      <c r="Q35" s="147">
        <v>-239.62100000000001</v>
      </c>
      <c r="R35" s="147">
        <v>-237.4</v>
      </c>
      <c r="S35" s="147">
        <v>-484.7</v>
      </c>
      <c r="T35" s="147">
        <v>-241.083</v>
      </c>
    </row>
    <row r="36" spans="3:22" x14ac:dyDescent="0.25">
      <c r="C36" s="161"/>
      <c r="D36" s="235"/>
      <c r="E36" s="235"/>
      <c r="F36" s="235"/>
      <c r="G36" s="235"/>
      <c r="H36" s="235"/>
      <c r="I36" s="235"/>
      <c r="J36" s="235"/>
      <c r="K36" s="235"/>
      <c r="L36" s="235"/>
      <c r="M36" s="235"/>
      <c r="N36" s="235"/>
      <c r="O36" s="235"/>
      <c r="P36" s="235"/>
      <c r="Q36" s="235"/>
      <c r="R36" s="235"/>
      <c r="S36" s="235"/>
      <c r="T36" s="235"/>
    </row>
    <row r="37" spans="3:22" x14ac:dyDescent="0.25">
      <c r="C37" s="141" t="s">
        <v>110</v>
      </c>
      <c r="D37" s="142"/>
      <c r="E37" s="142"/>
      <c r="F37" s="142"/>
      <c r="G37" s="142"/>
      <c r="H37" s="142"/>
      <c r="I37" s="142"/>
      <c r="J37" s="142"/>
      <c r="K37" s="142"/>
      <c r="L37" s="142"/>
      <c r="M37" s="142"/>
      <c r="N37" s="142"/>
      <c r="O37" s="142"/>
      <c r="P37" s="142"/>
      <c r="Q37" s="142"/>
      <c r="R37" s="142"/>
      <c r="S37" s="142"/>
      <c r="T37" s="142"/>
    </row>
    <row r="38" spans="3:22" x14ac:dyDescent="0.25">
      <c r="C38" s="309" t="s">
        <v>378</v>
      </c>
      <c r="D38" s="114">
        <v>0</v>
      </c>
      <c r="E38" s="114">
        <v>0</v>
      </c>
      <c r="F38" s="114">
        <v>0</v>
      </c>
      <c r="G38" s="114">
        <v>0</v>
      </c>
      <c r="H38" s="114">
        <v>0</v>
      </c>
      <c r="I38" s="114">
        <v>0</v>
      </c>
      <c r="J38" s="114">
        <v>0</v>
      </c>
      <c r="K38" s="114">
        <v>0</v>
      </c>
      <c r="L38" s="114">
        <v>0</v>
      </c>
      <c r="M38" s="114">
        <v>0</v>
      </c>
      <c r="N38" s="114">
        <v>0</v>
      </c>
      <c r="O38" s="114">
        <v>0</v>
      </c>
      <c r="P38" s="114">
        <v>0</v>
      </c>
      <c r="Q38" s="114">
        <v>0</v>
      </c>
      <c r="R38" s="114">
        <v>0</v>
      </c>
      <c r="S38" s="114">
        <v>3100</v>
      </c>
      <c r="T38" s="114">
        <v>0</v>
      </c>
    </row>
    <row r="39" spans="3:22" x14ac:dyDescent="0.25">
      <c r="C39" s="309" t="s">
        <v>379</v>
      </c>
      <c r="D39" s="307">
        <v>0</v>
      </c>
      <c r="E39" s="307">
        <v>0</v>
      </c>
      <c r="F39" s="307">
        <v>0</v>
      </c>
      <c r="G39" s="307">
        <v>0</v>
      </c>
      <c r="H39" s="307">
        <v>0</v>
      </c>
      <c r="I39" s="307">
        <v>0</v>
      </c>
      <c r="J39" s="307">
        <v>0</v>
      </c>
      <c r="K39" s="307">
        <v>0</v>
      </c>
      <c r="L39" s="307">
        <v>0</v>
      </c>
      <c r="M39" s="307">
        <v>0</v>
      </c>
      <c r="N39" s="307">
        <v>0</v>
      </c>
      <c r="O39" s="307">
        <v>0</v>
      </c>
      <c r="P39" s="307">
        <v>0</v>
      </c>
      <c r="Q39" s="307">
        <v>0</v>
      </c>
      <c r="R39" s="307">
        <v>0</v>
      </c>
      <c r="S39" s="307">
        <v>-52.9</v>
      </c>
      <c r="T39" s="307">
        <v>0</v>
      </c>
    </row>
    <row r="40" spans="3:22" x14ac:dyDescent="0.25">
      <c r="C40" s="113" t="s">
        <v>487</v>
      </c>
      <c r="D40" s="114">
        <v>0</v>
      </c>
      <c r="E40" s="114">
        <v>0</v>
      </c>
      <c r="F40" s="114">
        <v>0</v>
      </c>
      <c r="G40" s="114">
        <v>0</v>
      </c>
      <c r="H40" s="114">
        <v>0</v>
      </c>
      <c r="I40" s="114">
        <v>0</v>
      </c>
      <c r="J40" s="114">
        <v>0</v>
      </c>
      <c r="K40" s="114">
        <v>0</v>
      </c>
      <c r="L40" s="114">
        <v>0</v>
      </c>
      <c r="M40" s="114">
        <v>0</v>
      </c>
      <c r="N40" s="114">
        <v>0</v>
      </c>
      <c r="O40" s="114">
        <v>0</v>
      </c>
      <c r="P40" s="114">
        <v>0</v>
      </c>
      <c r="Q40" s="114">
        <v>20.62</v>
      </c>
      <c r="R40" s="114">
        <v>35.299999999999997</v>
      </c>
      <c r="S40" s="114">
        <v>-992.2</v>
      </c>
      <c r="T40" s="114">
        <v>-12.055</v>
      </c>
      <c r="V40" s="296"/>
    </row>
    <row r="41" spans="3:22" x14ac:dyDescent="0.25">
      <c r="C41" s="113" t="s">
        <v>318</v>
      </c>
      <c r="D41" s="114">
        <v>0</v>
      </c>
      <c r="E41" s="114">
        <v>0</v>
      </c>
      <c r="F41" s="114">
        <v>0</v>
      </c>
      <c r="G41" s="114">
        <v>0</v>
      </c>
      <c r="H41" s="114">
        <v>0</v>
      </c>
      <c r="I41" s="114">
        <v>0</v>
      </c>
      <c r="J41" s="114">
        <v>0</v>
      </c>
      <c r="K41" s="114">
        <v>0</v>
      </c>
      <c r="L41" s="114">
        <v>0</v>
      </c>
      <c r="M41" s="114">
        <v>0</v>
      </c>
      <c r="N41" s="114">
        <v>0</v>
      </c>
      <c r="O41" s="114">
        <v>0</v>
      </c>
      <c r="P41" s="114">
        <v>0</v>
      </c>
      <c r="Q41" s="114">
        <v>-16.498999999999999</v>
      </c>
      <c r="R41" s="114">
        <v>-16.442</v>
      </c>
      <c r="S41" s="114">
        <v>-17.498000000000001</v>
      </c>
      <c r="T41" s="114">
        <v>-17.731000000000002</v>
      </c>
      <c r="V41" s="296"/>
    </row>
    <row r="42" spans="3:22" x14ac:dyDescent="0.25">
      <c r="C42" s="113" t="s">
        <v>488</v>
      </c>
      <c r="D42" s="114">
        <v>0</v>
      </c>
      <c r="E42" s="114">
        <v>0</v>
      </c>
      <c r="F42" s="114">
        <v>0</v>
      </c>
      <c r="G42" s="114">
        <v>0</v>
      </c>
      <c r="H42" s="114">
        <v>0</v>
      </c>
      <c r="I42" s="114">
        <v>0</v>
      </c>
      <c r="J42" s="114">
        <v>0</v>
      </c>
      <c r="K42" s="114">
        <v>0</v>
      </c>
      <c r="L42" s="114">
        <v>0</v>
      </c>
      <c r="M42" s="114">
        <v>0</v>
      </c>
      <c r="N42" s="114">
        <v>0</v>
      </c>
      <c r="O42" s="114">
        <v>0</v>
      </c>
      <c r="P42" s="114">
        <v>0</v>
      </c>
      <c r="Q42" s="114">
        <v>0</v>
      </c>
      <c r="R42" s="114">
        <v>0</v>
      </c>
      <c r="S42" s="114">
        <v>0</v>
      </c>
      <c r="T42" s="114">
        <v>-9.7159999999999993</v>
      </c>
      <c r="V42" s="149"/>
    </row>
    <row r="43" spans="3:22" x14ac:dyDescent="0.25">
      <c r="C43" s="113" t="s">
        <v>489</v>
      </c>
      <c r="D43" s="114">
        <v>0</v>
      </c>
      <c r="E43" s="114">
        <v>0</v>
      </c>
      <c r="F43" s="114">
        <v>0</v>
      </c>
      <c r="G43" s="114">
        <v>0</v>
      </c>
      <c r="H43" s="114">
        <v>0</v>
      </c>
      <c r="I43" s="114">
        <v>0</v>
      </c>
      <c r="J43" s="114">
        <v>0</v>
      </c>
      <c r="K43" s="114">
        <v>0</v>
      </c>
      <c r="L43" s="114">
        <v>0</v>
      </c>
      <c r="M43" s="114">
        <v>0</v>
      </c>
      <c r="N43" s="114">
        <v>0</v>
      </c>
      <c r="O43" s="114">
        <v>0</v>
      </c>
      <c r="P43" s="114">
        <v>0</v>
      </c>
      <c r="Q43" s="114">
        <v>14.881</v>
      </c>
      <c r="R43" s="114">
        <v>-6.4</v>
      </c>
      <c r="S43" s="114">
        <v>-2.7</v>
      </c>
      <c r="T43" s="114">
        <v>-31.9</v>
      </c>
      <c r="V43" s="296"/>
    </row>
    <row r="44" spans="3:22" x14ac:dyDescent="0.25">
      <c r="C44" s="113" t="s">
        <v>490</v>
      </c>
      <c r="D44" s="114">
        <v>48.768999999999998</v>
      </c>
      <c r="E44" s="114">
        <v>102.178</v>
      </c>
      <c r="F44" s="114">
        <v>46.780999999999999</v>
      </c>
      <c r="G44" s="114">
        <v>83.388999999999996</v>
      </c>
      <c r="H44" s="114">
        <v>99.888999999999996</v>
      </c>
      <c r="I44" s="114">
        <v>172.869</v>
      </c>
      <c r="J44" s="114">
        <v>-29.442</v>
      </c>
      <c r="K44" s="114">
        <v>14.177</v>
      </c>
      <c r="L44" s="114">
        <v>16.484000000000002</v>
      </c>
      <c r="M44" s="114">
        <v>-104.83</v>
      </c>
      <c r="N44" s="114">
        <v>5.6</v>
      </c>
      <c r="O44" s="114">
        <v>138.58699999999999</v>
      </c>
      <c r="P44" s="114">
        <v>38.938000000000002</v>
      </c>
      <c r="Q44" s="114">
        <v>0</v>
      </c>
      <c r="R44" s="114">
        <v>0</v>
      </c>
      <c r="S44" s="114">
        <v>0</v>
      </c>
      <c r="T44" s="114">
        <v>0</v>
      </c>
      <c r="V44" s="296"/>
    </row>
    <row r="45" spans="3:22" x14ac:dyDescent="0.25">
      <c r="C45" s="113" t="s">
        <v>111</v>
      </c>
      <c r="D45" s="114">
        <v>0</v>
      </c>
      <c r="E45" s="114">
        <v>0</v>
      </c>
      <c r="F45" s="114">
        <v>0</v>
      </c>
      <c r="G45" s="114">
        <v>500</v>
      </c>
      <c r="H45" s="114">
        <v>450</v>
      </c>
      <c r="I45" s="114">
        <v>0</v>
      </c>
      <c r="J45" s="114">
        <v>0</v>
      </c>
      <c r="K45" s="114">
        <v>0</v>
      </c>
      <c r="L45" s="114">
        <v>0</v>
      </c>
      <c r="M45" s="114">
        <v>1050</v>
      </c>
      <c r="N45" s="114">
        <v>0</v>
      </c>
      <c r="O45" s="114">
        <v>0</v>
      </c>
      <c r="P45" s="114">
        <v>0</v>
      </c>
      <c r="Q45" s="114">
        <v>0</v>
      </c>
      <c r="R45" s="114">
        <v>0</v>
      </c>
      <c r="S45" s="114">
        <v>3490</v>
      </c>
      <c r="T45" s="114">
        <v>0</v>
      </c>
      <c r="V45" s="175"/>
    </row>
    <row r="46" spans="3:22" x14ac:dyDescent="0.25">
      <c r="C46" s="113" t="s">
        <v>112</v>
      </c>
      <c r="D46" s="114">
        <v>0</v>
      </c>
      <c r="E46" s="114">
        <v>0</v>
      </c>
      <c r="F46" s="114">
        <v>0</v>
      </c>
      <c r="G46" s="114">
        <v>0</v>
      </c>
      <c r="H46" s="114">
        <v>0</v>
      </c>
      <c r="I46" s="114">
        <v>0</v>
      </c>
      <c r="J46" s="114">
        <v>0</v>
      </c>
      <c r="K46" s="114">
        <v>0</v>
      </c>
      <c r="L46" s="114">
        <v>0</v>
      </c>
      <c r="M46" s="114">
        <v>0</v>
      </c>
      <c r="N46" s="114">
        <v>0</v>
      </c>
      <c r="O46" s="114">
        <v>0</v>
      </c>
      <c r="P46" s="114">
        <v>0</v>
      </c>
      <c r="Q46" s="114">
        <v>0</v>
      </c>
      <c r="R46" s="114">
        <v>0</v>
      </c>
      <c r="S46" s="114">
        <v>0</v>
      </c>
      <c r="T46" s="114">
        <v>0</v>
      </c>
      <c r="V46" s="175"/>
    </row>
    <row r="47" spans="3:22" x14ac:dyDescent="0.25">
      <c r="C47" s="113" t="s">
        <v>113</v>
      </c>
      <c r="D47" s="114">
        <v>0</v>
      </c>
      <c r="E47" s="114">
        <v>0</v>
      </c>
      <c r="F47" s="114">
        <v>0</v>
      </c>
      <c r="G47" s="114">
        <v>-500</v>
      </c>
      <c r="H47" s="114">
        <v>-450</v>
      </c>
      <c r="I47" s="114">
        <v>-200</v>
      </c>
      <c r="J47" s="114">
        <v>0</v>
      </c>
      <c r="K47" s="114">
        <v>0</v>
      </c>
      <c r="L47" s="114">
        <v>0</v>
      </c>
      <c r="M47" s="114">
        <v>-930</v>
      </c>
      <c r="N47" s="114">
        <v>0</v>
      </c>
      <c r="O47" s="114">
        <v>-100</v>
      </c>
      <c r="P47" s="114">
        <v>0</v>
      </c>
      <c r="Q47" s="114">
        <v>0</v>
      </c>
      <c r="R47" s="114">
        <v>0</v>
      </c>
      <c r="S47" s="114">
        <v>-5251.5</v>
      </c>
      <c r="T47" s="114">
        <v>0</v>
      </c>
      <c r="V47" s="175"/>
    </row>
    <row r="48" spans="3:22" x14ac:dyDescent="0.25">
      <c r="C48" s="113" t="s">
        <v>114</v>
      </c>
      <c r="D48" s="114">
        <v>-86.525999999999996</v>
      </c>
      <c r="E48" s="114">
        <v>-56.588000000000001</v>
      </c>
      <c r="F48" s="114">
        <v>-94.177999999999997</v>
      </c>
      <c r="G48" s="114">
        <v>-66.572000000000003</v>
      </c>
      <c r="H48" s="114">
        <v>-124.63200000000001</v>
      </c>
      <c r="I48" s="114">
        <v>-84.8</v>
      </c>
      <c r="J48" s="114">
        <v>-147.78100000000001</v>
      </c>
      <c r="K48" s="114">
        <v>-94.691999999999993</v>
      </c>
      <c r="L48" s="114">
        <v>-145.97999999999999</v>
      </c>
      <c r="M48" s="114">
        <v>-93.997</v>
      </c>
      <c r="N48" s="114">
        <v>-139.30099999999999</v>
      </c>
      <c r="O48" s="114">
        <v>-85.554000000000002</v>
      </c>
      <c r="P48" s="114">
        <v>-132.98599999999999</v>
      </c>
      <c r="Q48" s="114">
        <v>-79.998999999999995</v>
      </c>
      <c r="R48" s="114">
        <v>-127.1</v>
      </c>
      <c r="S48" s="114">
        <v>0</v>
      </c>
      <c r="T48" s="114">
        <v>0</v>
      </c>
    </row>
    <row r="49" spans="3:20" x14ac:dyDescent="0.25">
      <c r="C49" s="113" t="s">
        <v>419</v>
      </c>
      <c r="D49" s="114">
        <v>0</v>
      </c>
      <c r="E49" s="114">
        <v>0</v>
      </c>
      <c r="F49" s="114">
        <v>0</v>
      </c>
      <c r="G49" s="114">
        <v>0</v>
      </c>
      <c r="H49" s="114">
        <v>0</v>
      </c>
      <c r="I49" s="114">
        <v>0</v>
      </c>
      <c r="J49" s="114">
        <v>0</v>
      </c>
      <c r="K49" s="114">
        <v>0</v>
      </c>
      <c r="L49" s="114">
        <v>0</v>
      </c>
      <c r="M49" s="114">
        <v>0</v>
      </c>
      <c r="N49" s="114">
        <v>0</v>
      </c>
      <c r="O49" s="114">
        <v>0</v>
      </c>
      <c r="P49" s="114">
        <v>0</v>
      </c>
      <c r="Q49" s="114">
        <v>0</v>
      </c>
      <c r="R49" s="114">
        <v>0</v>
      </c>
      <c r="S49" s="114">
        <v>-70.790999999999997</v>
      </c>
      <c r="T49" s="114">
        <v>-82.26</v>
      </c>
    </row>
    <row r="50" spans="3:20" x14ac:dyDescent="0.25">
      <c r="C50" s="113" t="s">
        <v>115</v>
      </c>
      <c r="D50" s="114">
        <v>0</v>
      </c>
      <c r="E50" s="114">
        <v>0</v>
      </c>
      <c r="F50" s="114">
        <v>-0.249</v>
      </c>
      <c r="G50" s="114">
        <v>-6.1920000000000002</v>
      </c>
      <c r="H50" s="114">
        <v>-5.4139999999999997</v>
      </c>
      <c r="I50" s="114">
        <v>-2E-3</v>
      </c>
      <c r="J50" s="114">
        <v>0</v>
      </c>
      <c r="K50" s="114">
        <v>0</v>
      </c>
      <c r="L50" s="114">
        <v>0</v>
      </c>
      <c r="M50" s="114">
        <v>-10.977</v>
      </c>
      <c r="N50" s="114">
        <v>0</v>
      </c>
      <c r="O50" s="114">
        <v>0</v>
      </c>
      <c r="P50" s="114">
        <v>0</v>
      </c>
      <c r="Q50" s="114">
        <v>0</v>
      </c>
      <c r="R50" s="114">
        <v>0</v>
      </c>
      <c r="S50" s="114">
        <v>-23.32</v>
      </c>
      <c r="T50" s="114">
        <v>0</v>
      </c>
    </row>
    <row r="51" spans="3:20" x14ac:dyDescent="0.25">
      <c r="C51" s="113" t="s">
        <v>20</v>
      </c>
      <c r="D51" s="114">
        <v>-4.4649999999999999</v>
      </c>
      <c r="E51" s="114">
        <v>-4.968</v>
      </c>
      <c r="F51" s="114">
        <v>1.2410000000000001</v>
      </c>
      <c r="G51" s="114">
        <v>-2.8519999999999999</v>
      </c>
      <c r="H51" s="114">
        <v>-10.497999999999999</v>
      </c>
      <c r="I51" s="114">
        <v>-4.4420000000000002</v>
      </c>
      <c r="J51" s="114">
        <v>-3.9409999999999998</v>
      </c>
      <c r="K51" s="114">
        <v>-2.9710000000000001</v>
      </c>
      <c r="L51" s="114">
        <v>-0.85499999999999998</v>
      </c>
      <c r="M51" s="114">
        <v>2.2509999999999999</v>
      </c>
      <c r="N51" s="114">
        <v>0.69499999999999995</v>
      </c>
      <c r="O51" s="114">
        <v>-4.0179999999999998</v>
      </c>
      <c r="P51" s="114">
        <v>-1.9450000000000001</v>
      </c>
      <c r="Q51" s="114">
        <v>-2.931</v>
      </c>
      <c r="R51" s="114">
        <v>-4.5</v>
      </c>
      <c r="S51" s="114">
        <v>-3.13</v>
      </c>
      <c r="T51" s="114">
        <v>-8.14</v>
      </c>
    </row>
    <row r="52" spans="3:20" x14ac:dyDescent="0.25">
      <c r="C52" s="113" t="s">
        <v>116</v>
      </c>
      <c r="D52" s="114">
        <v>0</v>
      </c>
      <c r="E52" s="114">
        <v>0</v>
      </c>
      <c r="F52" s="114">
        <v>0</v>
      </c>
      <c r="G52" s="114">
        <v>0</v>
      </c>
      <c r="H52" s="114">
        <v>0</v>
      </c>
      <c r="I52" s="114">
        <v>0</v>
      </c>
      <c r="J52" s="114">
        <v>0</v>
      </c>
      <c r="K52" s="114">
        <v>0</v>
      </c>
      <c r="L52" s="114">
        <v>0</v>
      </c>
      <c r="M52" s="114">
        <v>0</v>
      </c>
      <c r="N52" s="114">
        <v>0</v>
      </c>
      <c r="O52" s="114">
        <v>0</v>
      </c>
      <c r="P52" s="114">
        <v>0</v>
      </c>
      <c r="Q52" s="114">
        <v>0</v>
      </c>
      <c r="R52" s="114">
        <v>0</v>
      </c>
      <c r="S52" s="114">
        <v>0</v>
      </c>
      <c r="T52" s="114">
        <v>0</v>
      </c>
    </row>
    <row r="53" spans="3:20" x14ac:dyDescent="0.25">
      <c r="C53" s="113" t="s">
        <v>117</v>
      </c>
      <c r="D53" s="114">
        <v>0</v>
      </c>
      <c r="E53" s="114">
        <v>0</v>
      </c>
      <c r="F53" s="114">
        <v>0</v>
      </c>
      <c r="G53" s="114">
        <v>0</v>
      </c>
      <c r="H53" s="114">
        <v>0</v>
      </c>
      <c r="I53" s="114">
        <v>0</v>
      </c>
      <c r="J53" s="114">
        <v>0</v>
      </c>
      <c r="K53" s="114">
        <v>0</v>
      </c>
      <c r="L53" s="114">
        <v>0</v>
      </c>
      <c r="M53" s="114">
        <v>0</v>
      </c>
      <c r="N53" s="114">
        <v>0</v>
      </c>
      <c r="O53" s="114">
        <v>0</v>
      </c>
      <c r="P53" s="114">
        <v>0</v>
      </c>
      <c r="Q53" s="114">
        <v>0</v>
      </c>
      <c r="R53" s="114">
        <v>0</v>
      </c>
      <c r="S53" s="114">
        <v>-10.63</v>
      </c>
      <c r="T53" s="114">
        <v>0</v>
      </c>
    </row>
    <row r="54" spans="3:20" x14ac:dyDescent="0.25">
      <c r="C54" s="113" t="s">
        <v>118</v>
      </c>
      <c r="D54" s="114">
        <v>0</v>
      </c>
      <c r="E54" s="114">
        <v>0</v>
      </c>
      <c r="F54" s="114">
        <v>0</v>
      </c>
      <c r="G54" s="114">
        <v>0</v>
      </c>
      <c r="H54" s="114">
        <v>0</v>
      </c>
      <c r="I54" s="114">
        <v>0</v>
      </c>
      <c r="J54" s="114">
        <v>0</v>
      </c>
      <c r="K54" s="114">
        <v>0</v>
      </c>
      <c r="L54" s="114">
        <v>0</v>
      </c>
      <c r="M54" s="114">
        <v>0</v>
      </c>
      <c r="N54" s="114">
        <v>0</v>
      </c>
      <c r="O54" s="114">
        <v>0</v>
      </c>
      <c r="P54" s="114">
        <v>0</v>
      </c>
      <c r="Q54" s="114">
        <v>0</v>
      </c>
      <c r="R54" s="114">
        <v>0</v>
      </c>
      <c r="S54" s="114">
        <v>0</v>
      </c>
      <c r="T54" s="114">
        <v>0</v>
      </c>
    </row>
    <row r="55" spans="3:20" x14ac:dyDescent="0.25">
      <c r="C55" s="113" t="s">
        <v>119</v>
      </c>
      <c r="D55" s="114">
        <v>0</v>
      </c>
      <c r="E55" s="114">
        <v>0</v>
      </c>
      <c r="F55" s="114">
        <v>0</v>
      </c>
      <c r="G55" s="114">
        <v>0</v>
      </c>
      <c r="H55" s="114">
        <v>0</v>
      </c>
      <c r="I55" s="114">
        <v>0</v>
      </c>
      <c r="J55" s="114">
        <v>0</v>
      </c>
      <c r="K55" s="114">
        <v>0</v>
      </c>
      <c r="L55" s="114">
        <v>0</v>
      </c>
      <c r="M55" s="114">
        <v>0</v>
      </c>
      <c r="N55" s="114">
        <v>0</v>
      </c>
      <c r="O55" s="114">
        <v>0</v>
      </c>
      <c r="P55" s="114">
        <v>0</v>
      </c>
      <c r="Q55" s="114">
        <v>0</v>
      </c>
      <c r="R55" s="114">
        <v>0</v>
      </c>
      <c r="S55" s="114">
        <v>0</v>
      </c>
      <c r="T55" s="114">
        <v>0</v>
      </c>
    </row>
    <row r="56" spans="3:20" x14ac:dyDescent="0.25">
      <c r="C56" s="113" t="s">
        <v>120</v>
      </c>
      <c r="D56" s="114">
        <v>0</v>
      </c>
      <c r="E56" s="114">
        <v>0</v>
      </c>
      <c r="F56" s="114">
        <v>0</v>
      </c>
      <c r="G56" s="114">
        <v>0</v>
      </c>
      <c r="H56" s="114">
        <v>0</v>
      </c>
      <c r="I56" s="114">
        <v>0</v>
      </c>
      <c r="J56" s="114">
        <v>0</v>
      </c>
      <c r="K56" s="114">
        <v>0</v>
      </c>
      <c r="L56" s="114">
        <v>0</v>
      </c>
      <c r="M56" s="114">
        <v>0</v>
      </c>
      <c r="N56" s="114">
        <v>0</v>
      </c>
      <c r="O56" s="114">
        <v>0</v>
      </c>
      <c r="P56" s="114">
        <v>0</v>
      </c>
      <c r="Q56" s="114">
        <v>0</v>
      </c>
      <c r="R56" s="114">
        <v>0</v>
      </c>
      <c r="S56" s="114">
        <v>0</v>
      </c>
      <c r="T56" s="114">
        <v>0</v>
      </c>
    </row>
    <row r="57" spans="3:20" x14ac:dyDescent="0.25">
      <c r="C57" s="113" t="s">
        <v>121</v>
      </c>
      <c r="D57" s="114">
        <v>0</v>
      </c>
      <c r="E57" s="114">
        <v>0</v>
      </c>
      <c r="F57" s="114">
        <v>0</v>
      </c>
      <c r="G57" s="114">
        <v>0</v>
      </c>
      <c r="H57" s="114">
        <v>0</v>
      </c>
      <c r="I57" s="114">
        <v>0</v>
      </c>
      <c r="J57" s="114">
        <v>0</v>
      </c>
      <c r="K57" s="114">
        <v>0</v>
      </c>
      <c r="L57" s="114">
        <v>0</v>
      </c>
      <c r="M57" s="114">
        <v>0</v>
      </c>
      <c r="N57" s="114">
        <v>0</v>
      </c>
      <c r="O57" s="114">
        <v>0</v>
      </c>
      <c r="P57" s="114">
        <v>0</v>
      </c>
      <c r="Q57" s="114">
        <v>0</v>
      </c>
      <c r="R57" s="114">
        <v>0</v>
      </c>
      <c r="S57" s="114">
        <v>0</v>
      </c>
      <c r="T57" s="114">
        <v>0</v>
      </c>
    </row>
    <row r="58" spans="3:20" x14ac:dyDescent="0.25">
      <c r="C58" s="113" t="s">
        <v>122</v>
      </c>
      <c r="D58" s="114">
        <v>0</v>
      </c>
      <c r="E58" s="114">
        <v>0</v>
      </c>
      <c r="F58" s="114">
        <v>0</v>
      </c>
      <c r="G58" s="114">
        <v>0</v>
      </c>
      <c r="H58" s="114">
        <v>0</v>
      </c>
      <c r="I58" s="114">
        <v>0</v>
      </c>
      <c r="J58" s="114">
        <v>0</v>
      </c>
      <c r="K58" s="114">
        <v>0</v>
      </c>
      <c r="L58" s="114">
        <v>0</v>
      </c>
      <c r="M58" s="114">
        <v>0</v>
      </c>
      <c r="N58" s="114">
        <v>0</v>
      </c>
      <c r="O58" s="114">
        <v>0</v>
      </c>
      <c r="P58" s="114">
        <v>0</v>
      </c>
      <c r="Q58" s="114">
        <v>0</v>
      </c>
      <c r="R58" s="114">
        <v>0</v>
      </c>
      <c r="S58" s="114">
        <v>0</v>
      </c>
      <c r="T58" s="114">
        <v>0</v>
      </c>
    </row>
    <row r="59" spans="3:20" x14ac:dyDescent="0.25">
      <c r="C59" s="113" t="s">
        <v>123</v>
      </c>
      <c r="D59" s="114">
        <v>0</v>
      </c>
      <c r="E59" s="114">
        <v>0</v>
      </c>
      <c r="F59" s="114">
        <v>0</v>
      </c>
      <c r="G59" s="114">
        <v>0</v>
      </c>
      <c r="H59" s="114">
        <v>0</v>
      </c>
      <c r="I59" s="114">
        <v>0</v>
      </c>
      <c r="J59" s="114">
        <v>0</v>
      </c>
      <c r="K59" s="114">
        <v>0</v>
      </c>
      <c r="L59" s="114">
        <v>0</v>
      </c>
      <c r="M59" s="114">
        <v>0</v>
      </c>
      <c r="N59" s="114">
        <v>0</v>
      </c>
      <c r="O59" s="114">
        <v>0</v>
      </c>
      <c r="P59" s="114">
        <v>0</v>
      </c>
      <c r="Q59" s="114">
        <v>0</v>
      </c>
      <c r="R59" s="114">
        <v>0</v>
      </c>
      <c r="S59" s="114">
        <v>0</v>
      </c>
      <c r="T59" s="114">
        <v>0</v>
      </c>
    </row>
    <row r="60" spans="3:20" ht="15.75" thickBot="1" x14ac:dyDescent="0.3">
      <c r="C60" s="121" t="s">
        <v>319</v>
      </c>
      <c r="D60" s="114">
        <v>0</v>
      </c>
      <c r="E60" s="114">
        <v>0</v>
      </c>
      <c r="F60" s="114">
        <v>0</v>
      </c>
      <c r="G60" s="114">
        <v>0</v>
      </c>
      <c r="H60" s="114">
        <v>0</v>
      </c>
      <c r="I60" s="114">
        <v>0</v>
      </c>
      <c r="J60" s="114">
        <v>0</v>
      </c>
      <c r="K60" s="114">
        <v>0</v>
      </c>
      <c r="L60" s="114">
        <v>0</v>
      </c>
      <c r="M60" s="114">
        <v>0</v>
      </c>
      <c r="N60" s="114">
        <v>0</v>
      </c>
      <c r="O60" s="114">
        <v>0</v>
      </c>
      <c r="P60" s="114">
        <v>0</v>
      </c>
      <c r="Q60" s="114">
        <v>0</v>
      </c>
      <c r="R60" s="114">
        <v>0.1</v>
      </c>
      <c r="S60" s="114">
        <v>0</v>
      </c>
      <c r="T60" s="114">
        <v>0</v>
      </c>
    </row>
    <row r="61" spans="3:20" x14ac:dyDescent="0.25">
      <c r="C61" s="122" t="s">
        <v>264</v>
      </c>
      <c r="D61" s="147">
        <v>-42.222000000000001</v>
      </c>
      <c r="E61" s="147">
        <v>40.622999999999998</v>
      </c>
      <c r="F61" s="147">
        <v>-46.404000000000003</v>
      </c>
      <c r="G61" s="147">
        <v>7.774</v>
      </c>
      <c r="H61" s="147">
        <v>-40.655000000000001</v>
      </c>
      <c r="I61" s="147">
        <v>-116.376</v>
      </c>
      <c r="J61" s="147">
        <v>-181.16399999999999</v>
      </c>
      <c r="K61" s="147">
        <v>-83.486000000000004</v>
      </c>
      <c r="L61" s="147">
        <v>-130.351</v>
      </c>
      <c r="M61" s="147">
        <v>-87.554000000000002</v>
      </c>
      <c r="N61" s="147">
        <v>-133.006</v>
      </c>
      <c r="O61" s="147">
        <v>-50.984999999999999</v>
      </c>
      <c r="P61" s="147">
        <v>-96.006</v>
      </c>
      <c r="Q61" s="147">
        <v>-63.930999999999997</v>
      </c>
      <c r="R61" s="147">
        <v>-119</v>
      </c>
      <c r="S61" s="147">
        <v>165.32</v>
      </c>
      <c r="T61" s="147">
        <v>-161.80199999999999</v>
      </c>
    </row>
    <row r="62" spans="3:20" x14ac:dyDescent="0.25">
      <c r="C62" s="117"/>
      <c r="D62" s="118"/>
      <c r="E62" s="118"/>
      <c r="F62" s="118"/>
      <c r="G62" s="118"/>
      <c r="H62" s="118"/>
      <c r="I62" s="118"/>
      <c r="J62" s="118"/>
      <c r="K62" s="118"/>
      <c r="L62" s="118"/>
      <c r="M62" s="118"/>
      <c r="N62" s="118"/>
      <c r="O62" s="118"/>
      <c r="P62" s="118"/>
      <c r="Q62" s="118"/>
      <c r="R62" s="118"/>
      <c r="S62" s="118"/>
      <c r="T62" s="118"/>
    </row>
    <row r="63" spans="3:20" x14ac:dyDescent="0.25">
      <c r="C63" s="135" t="s">
        <v>26</v>
      </c>
      <c r="D63" s="136">
        <v>0.71499999999999997</v>
      </c>
      <c r="E63" s="136">
        <v>20.440000000000001</v>
      </c>
      <c r="F63" s="136">
        <v>-21.59</v>
      </c>
      <c r="G63" s="136">
        <v>19.908999999999999</v>
      </c>
      <c r="H63" s="136">
        <v>-4.9240000000000004</v>
      </c>
      <c r="I63" s="136">
        <v>-4.5919999999999996</v>
      </c>
      <c r="J63" s="136">
        <v>-7.6520000000000001</v>
      </c>
      <c r="K63" s="136">
        <v>-4.0350000000000001</v>
      </c>
      <c r="L63" s="136">
        <v>24.012</v>
      </c>
      <c r="M63" s="136">
        <v>-13.541</v>
      </c>
      <c r="N63" s="136">
        <v>-9.7579999999999991</v>
      </c>
      <c r="O63" s="136">
        <v>9.0640000000000001</v>
      </c>
      <c r="P63" s="136">
        <v>-1.143</v>
      </c>
      <c r="Q63" s="136">
        <v>-5.4980000000000002</v>
      </c>
      <c r="R63" s="136">
        <v>1.7849999999999999</v>
      </c>
      <c r="S63" s="136">
        <v>7.0860000000000003</v>
      </c>
      <c r="T63" s="136">
        <v>1.681</v>
      </c>
    </row>
    <row r="64" spans="3:20" x14ac:dyDescent="0.25">
      <c r="C64" s="113" t="s">
        <v>124</v>
      </c>
      <c r="D64" s="114">
        <v>24.36</v>
      </c>
      <c r="E64" s="114">
        <v>25.341999999999999</v>
      </c>
      <c r="F64" s="114">
        <v>45.612000000000002</v>
      </c>
      <c r="G64" s="114">
        <v>24.015000000000001</v>
      </c>
      <c r="H64" s="114">
        <v>43.725999999999999</v>
      </c>
      <c r="I64" s="114">
        <v>38.752000000000002</v>
      </c>
      <c r="J64" s="114">
        <v>34.216000000000001</v>
      </c>
      <c r="K64" s="114">
        <v>26.071000000000002</v>
      </c>
      <c r="L64" s="114">
        <v>21.402999999999999</v>
      </c>
      <c r="M64" s="114">
        <v>45.33</v>
      </c>
      <c r="N64" s="114">
        <v>31.260999999999999</v>
      </c>
      <c r="O64" s="114">
        <v>21.291</v>
      </c>
      <c r="P64" s="114">
        <v>30.135999999999999</v>
      </c>
      <c r="Q64" s="114">
        <v>28.614000000000001</v>
      </c>
      <c r="R64" s="114">
        <v>21.805</v>
      </c>
      <c r="S64" s="114">
        <v>23.050999999999998</v>
      </c>
      <c r="T64" s="114">
        <v>30.004999999999999</v>
      </c>
    </row>
    <row r="65" spans="3:48" ht="15.75" thickBot="1" x14ac:dyDescent="0.3">
      <c r="C65" s="145" t="s">
        <v>125</v>
      </c>
      <c r="D65" s="146">
        <v>0.26800000000000002</v>
      </c>
      <c r="E65" s="146">
        <v>-0.17</v>
      </c>
      <c r="F65" s="146">
        <v>-7.0000000000000001E-3</v>
      </c>
      <c r="G65" s="146">
        <v>-0.19800000000000001</v>
      </c>
      <c r="H65" s="146">
        <v>-4.9000000000000002E-2</v>
      </c>
      <c r="I65" s="146">
        <v>5.6000000000000001E-2</v>
      </c>
      <c r="J65" s="146">
        <v>-0.49199999999999999</v>
      </c>
      <c r="K65" s="146">
        <v>-0.63300000000000001</v>
      </c>
      <c r="L65" s="146">
        <v>-8.5000000000000006E-2</v>
      </c>
      <c r="M65" s="146">
        <v>-0.52700000000000002</v>
      </c>
      <c r="N65" s="146">
        <v>-0.21299999999999999</v>
      </c>
      <c r="O65" s="146">
        <v>-0.218</v>
      </c>
      <c r="P65" s="146">
        <v>-0.379</v>
      </c>
      <c r="Q65" s="146">
        <v>-1.3120000000000001</v>
      </c>
      <c r="R65" s="146">
        <v>-0.54</v>
      </c>
      <c r="S65" s="146">
        <v>-0.152</v>
      </c>
      <c r="T65" s="146">
        <v>0.74</v>
      </c>
    </row>
    <row r="66" spans="3:48" x14ac:dyDescent="0.25">
      <c r="C66" s="117" t="s">
        <v>27</v>
      </c>
      <c r="D66" s="118">
        <v>25.341999999999999</v>
      </c>
      <c r="E66" s="118">
        <v>45.612000000000002</v>
      </c>
      <c r="F66" s="118">
        <v>24.015000000000001</v>
      </c>
      <c r="G66" s="118">
        <v>43.725999999999999</v>
      </c>
      <c r="H66" s="118">
        <v>38.752000000000002</v>
      </c>
      <c r="I66" s="118">
        <v>34.216000000000001</v>
      </c>
      <c r="J66" s="118">
        <v>26.071000000000002</v>
      </c>
      <c r="K66" s="118">
        <v>21.402999999999999</v>
      </c>
      <c r="L66" s="118">
        <v>45.33</v>
      </c>
      <c r="M66" s="118">
        <v>31.260999999999999</v>
      </c>
      <c r="N66" s="118">
        <v>21.291</v>
      </c>
      <c r="O66" s="118">
        <v>30.135999999999999</v>
      </c>
      <c r="P66" s="118">
        <v>28.614000000000001</v>
      </c>
      <c r="Q66" s="118">
        <v>21.805</v>
      </c>
      <c r="R66" s="118">
        <v>23.050999999999998</v>
      </c>
      <c r="S66" s="118">
        <v>30.004999999999999</v>
      </c>
      <c r="T66" s="118">
        <v>32.424999999999997</v>
      </c>
    </row>
    <row r="67" spans="3:48" x14ac:dyDescent="0.25">
      <c r="D67" s="334"/>
      <c r="E67" s="334"/>
      <c r="F67" s="334"/>
      <c r="G67" s="334"/>
      <c r="H67" s="334"/>
      <c r="I67" s="334"/>
      <c r="J67" s="334"/>
      <c r="K67" s="334"/>
      <c r="L67" s="334"/>
      <c r="M67" s="334"/>
      <c r="N67" s="334"/>
      <c r="O67" s="334"/>
      <c r="P67" s="334"/>
      <c r="Q67" s="334"/>
      <c r="R67" s="334"/>
      <c r="S67" s="334"/>
      <c r="T67" s="334"/>
    </row>
    <row r="68" spans="3:48" x14ac:dyDescent="0.25">
      <c r="C68" s="176" t="s">
        <v>299</v>
      </c>
    </row>
    <row r="69" spans="3:48" x14ac:dyDescent="0.25">
      <c r="C69" s="121" t="s">
        <v>491</v>
      </c>
      <c r="D69" s="175">
        <v>-19.23</v>
      </c>
      <c r="E69" s="175">
        <v>-23.408000000000001</v>
      </c>
      <c r="F69" s="175">
        <v>-19.477</v>
      </c>
      <c r="G69" s="175">
        <v>-37.039000000000001</v>
      </c>
      <c r="H69" s="175">
        <v>-87.213999999999999</v>
      </c>
      <c r="I69" s="175">
        <v>-2.4620000000000002</v>
      </c>
      <c r="J69" s="175">
        <v>-6.6970000000000001</v>
      </c>
      <c r="K69" s="175">
        <v>-14.852</v>
      </c>
      <c r="L69" s="175">
        <v>-5.6669999999999998</v>
      </c>
      <c r="M69" s="175">
        <v>-7.0650000000000004</v>
      </c>
      <c r="N69" s="175">
        <v>10.750999999999999</v>
      </c>
      <c r="O69" s="175">
        <v>29.446999999999999</v>
      </c>
      <c r="P69" s="175"/>
      <c r="Q69" s="175"/>
      <c r="R69" s="175"/>
      <c r="S69" s="175"/>
      <c r="T69" s="175"/>
    </row>
    <row r="70" spans="3:48" x14ac:dyDescent="0.25">
      <c r="C70" s="121" t="s">
        <v>492</v>
      </c>
      <c r="D70" s="175">
        <v>19.23</v>
      </c>
      <c r="E70" s="175">
        <v>23.408000000000001</v>
      </c>
      <c r="F70" s="175">
        <v>19.477</v>
      </c>
      <c r="G70" s="175">
        <v>37.039000000000001</v>
      </c>
      <c r="H70" s="175">
        <v>87.213999999999999</v>
      </c>
      <c r="I70" s="175">
        <v>2.4630000000000001</v>
      </c>
      <c r="J70" s="175">
        <v>6.6970000000000001</v>
      </c>
      <c r="K70" s="175">
        <v>14.852</v>
      </c>
      <c r="L70" s="175">
        <v>5.6669999999999998</v>
      </c>
      <c r="M70" s="175">
        <v>7.0650000000000004</v>
      </c>
      <c r="N70" s="175">
        <v>-10.750999999999999</v>
      </c>
      <c r="O70" s="175">
        <v>-29.446000000000002</v>
      </c>
      <c r="P70" s="175"/>
      <c r="Q70" s="175"/>
      <c r="R70" s="175"/>
      <c r="S70" s="175"/>
      <c r="T70" s="175"/>
    </row>
    <row r="72" spans="3:48" x14ac:dyDescent="0.25">
      <c r="C72" s="67" t="s">
        <v>87</v>
      </c>
      <c r="D72" s="149"/>
      <c r="E72" s="149"/>
      <c r="F72" s="149"/>
      <c r="G72" s="149"/>
      <c r="H72" s="149"/>
      <c r="I72" s="149"/>
      <c r="J72" s="149"/>
      <c r="K72" s="149"/>
      <c r="L72" s="149"/>
      <c r="M72" s="149"/>
    </row>
    <row r="73" spans="3:48" ht="14.1" customHeight="1" x14ac:dyDescent="0.25">
      <c r="C73" s="348" t="s">
        <v>478</v>
      </c>
      <c r="D73" s="348"/>
      <c r="E73" s="348"/>
      <c r="F73" s="348"/>
      <c r="G73" s="348"/>
      <c r="H73" s="348"/>
      <c r="I73" s="348"/>
      <c r="J73" s="348"/>
      <c r="K73" s="348"/>
      <c r="L73" s="348"/>
      <c r="M73" s="348"/>
      <c r="N73" s="348"/>
      <c r="O73" s="348"/>
      <c r="P73" s="348"/>
      <c r="Q73" s="348"/>
      <c r="R73" s="348"/>
      <c r="S73" s="348"/>
      <c r="T73" s="348"/>
      <c r="U73" s="315"/>
      <c r="V73" s="315"/>
      <c r="W73" s="315"/>
      <c r="X73" s="315"/>
      <c r="Y73" s="315"/>
      <c r="Z73" s="315"/>
      <c r="AA73" s="315"/>
      <c r="AB73" s="315"/>
      <c r="AC73" s="315"/>
      <c r="AD73" s="315"/>
      <c r="AE73" s="315"/>
      <c r="AF73" s="315"/>
      <c r="AG73" s="315"/>
      <c r="AH73" s="315"/>
      <c r="AI73" s="315"/>
      <c r="AJ73" s="315"/>
      <c r="AK73" s="315"/>
      <c r="AL73" s="315"/>
      <c r="AM73" s="315"/>
      <c r="AN73" s="315"/>
      <c r="AO73" s="315"/>
      <c r="AP73" s="315"/>
      <c r="AQ73" s="315"/>
      <c r="AR73" s="315"/>
      <c r="AS73" s="315"/>
      <c r="AT73" s="315"/>
      <c r="AU73" s="315"/>
      <c r="AV73" s="315"/>
    </row>
    <row r="74" spans="3:48" ht="24.95" customHeight="1" x14ac:dyDescent="0.25">
      <c r="C74" s="348" t="s">
        <v>406</v>
      </c>
      <c r="D74" s="348"/>
      <c r="E74" s="348"/>
      <c r="F74" s="348"/>
      <c r="G74" s="348"/>
      <c r="H74" s="348"/>
      <c r="I74" s="348"/>
      <c r="J74" s="348"/>
      <c r="K74" s="348"/>
      <c r="L74" s="348"/>
      <c r="M74" s="348"/>
      <c r="N74" s="348"/>
      <c r="O74" s="348"/>
      <c r="P74" s="348"/>
      <c r="Q74" s="348"/>
      <c r="R74" s="348"/>
      <c r="S74" s="348"/>
      <c r="T74" s="348"/>
    </row>
    <row r="75" spans="3:48" ht="14.25" customHeight="1" x14ac:dyDescent="0.25">
      <c r="C75" s="66" t="s">
        <v>464</v>
      </c>
      <c r="D75" s="284"/>
      <c r="E75" s="284"/>
      <c r="F75" s="284"/>
      <c r="G75" s="284"/>
      <c r="H75" s="284"/>
      <c r="I75" s="284"/>
      <c r="J75" s="284"/>
      <c r="K75" s="284"/>
      <c r="L75" s="284"/>
      <c r="M75" s="284"/>
    </row>
    <row r="76" spans="3:48" ht="24.95" customHeight="1" x14ac:dyDescent="0.25">
      <c r="C76" s="348" t="s">
        <v>495</v>
      </c>
      <c r="D76" s="348"/>
      <c r="E76" s="348"/>
      <c r="F76" s="348"/>
      <c r="G76" s="348"/>
      <c r="H76" s="348"/>
      <c r="I76" s="348"/>
      <c r="J76" s="348"/>
      <c r="K76" s="348"/>
      <c r="L76" s="348"/>
      <c r="M76" s="348"/>
      <c r="N76" s="348"/>
      <c r="O76" s="348"/>
      <c r="P76" s="348"/>
      <c r="Q76" s="348"/>
      <c r="R76" s="348"/>
      <c r="S76" s="348"/>
      <c r="T76" s="348"/>
    </row>
    <row r="77" spans="3:48" ht="14.25" customHeight="1" x14ac:dyDescent="0.25">
      <c r="C77" s="284" t="s">
        <v>493</v>
      </c>
      <c r="D77" s="284"/>
      <c r="E77" s="284"/>
      <c r="F77" s="284"/>
      <c r="G77" s="284"/>
      <c r="H77" s="284"/>
      <c r="I77" s="284"/>
      <c r="J77" s="284"/>
      <c r="K77" s="284"/>
      <c r="L77" s="284"/>
      <c r="M77" s="284"/>
    </row>
    <row r="78" spans="3:48" ht="14.25" customHeight="1" x14ac:dyDescent="0.25">
      <c r="C78" s="66" t="s">
        <v>494</v>
      </c>
      <c r="D78" s="66"/>
      <c r="E78" s="66"/>
      <c r="F78" s="66"/>
      <c r="G78" s="66"/>
      <c r="H78" s="66"/>
      <c r="I78" s="66"/>
      <c r="J78" s="66"/>
      <c r="K78" s="66"/>
      <c r="L78" s="66"/>
      <c r="M78" s="66"/>
    </row>
  </sheetData>
  <mergeCells count="3">
    <mergeCell ref="C73:T73"/>
    <mergeCell ref="C74:T74"/>
    <mergeCell ref="C76:T76"/>
  </mergeCells>
  <pageMargins left="0.70866141732283472" right="0.70866141732283472" top="0.74803149606299213" bottom="0.74803149606299213" header="0.31496062992125984" footer="0.31496062992125984"/>
  <pageSetup paperSize="9" scale="51" fitToHeight="0" orientation="landscape" r:id="rId1"/>
  <headerFooter>
    <oddFooter>&amp;R&amp;P</oddFooter>
  </headerFooter>
  <rowBreaks count="1" manualBreakCount="1">
    <brk id="36" min="1"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3469-DAF9-4C6F-B8CE-5F6DE41DDE6E}">
  <sheetPr>
    <tabColor rgb="FFFED2D9"/>
  </sheetPr>
  <dimension ref="A1:B1"/>
  <sheetViews>
    <sheetView workbookViewId="0"/>
  </sheetViews>
  <sheetFormatPr defaultRowHeight="15" x14ac:dyDescent="0.25"/>
  <sheetData>
    <row r="1" spans="1:2" x14ac:dyDescent="0.25">
      <c r="A1" t="s">
        <v>320</v>
      </c>
      <c r="B1" s="289">
        <v>45982.462280092594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4E81-F831-4CF6-887B-4917DA3C7B42}">
  <dimension ref="C1:D61"/>
  <sheetViews>
    <sheetView showGridLines="0" view="pageBreakPreview" zoomScaleNormal="130" zoomScaleSheetLayoutView="100" workbookViewId="0">
      <selection activeCell="C2" sqref="C2"/>
    </sheetView>
  </sheetViews>
  <sheetFormatPr defaultRowHeight="12" x14ac:dyDescent="0.2"/>
  <cols>
    <col min="1" max="1" width="1.5703125" style="6" customWidth="1"/>
    <col min="2" max="2" width="2" style="6" customWidth="1"/>
    <col min="3" max="3" width="35.7109375" style="6" customWidth="1"/>
    <col min="4" max="4" width="108" style="6" customWidth="1"/>
    <col min="5" max="5" width="0.5703125" style="6" customWidth="1"/>
    <col min="6" max="16384" width="9.140625" style="6"/>
  </cols>
  <sheetData>
    <row r="1" spans="3:4" ht="8.85" customHeight="1" x14ac:dyDescent="0.2"/>
    <row r="2" spans="3:4" s="3" customFormat="1" ht="15.75" x14ac:dyDescent="0.25">
      <c r="C2" s="108" t="s">
        <v>89</v>
      </c>
    </row>
    <row r="4" spans="3:4" s="4" customFormat="1" ht="13.5" thickBot="1" x14ac:dyDescent="0.25">
      <c r="C4" s="172" t="s">
        <v>92</v>
      </c>
      <c r="D4" s="172" t="s">
        <v>91</v>
      </c>
    </row>
    <row r="5" spans="3:4" ht="36.75" thickTop="1" x14ac:dyDescent="0.2">
      <c r="C5" s="113" t="s">
        <v>9</v>
      </c>
      <c r="D5" s="113" t="s">
        <v>290</v>
      </c>
    </row>
    <row r="6" spans="3:4" ht="57" customHeight="1" x14ac:dyDescent="0.2">
      <c r="C6" s="113" t="s">
        <v>11</v>
      </c>
      <c r="D6" s="113" t="s">
        <v>90</v>
      </c>
    </row>
    <row r="7" spans="3:4" ht="24" x14ac:dyDescent="0.2">
      <c r="C7" s="113" t="s">
        <v>13</v>
      </c>
      <c r="D7" s="113" t="s">
        <v>88</v>
      </c>
    </row>
    <row r="9" spans="3:4" s="3" customFormat="1" ht="15.75" x14ac:dyDescent="0.25">
      <c r="C9" s="108" t="s">
        <v>327</v>
      </c>
    </row>
    <row r="10" spans="3:4" ht="6.75" customHeight="1" x14ac:dyDescent="0.2"/>
    <row r="11" spans="3:4" s="4" customFormat="1" ht="12.75" x14ac:dyDescent="0.2">
      <c r="C11" s="299" t="s">
        <v>362</v>
      </c>
    </row>
    <row r="12" spans="3:4" s="4" customFormat="1" ht="13.5" thickBot="1" x14ac:dyDescent="0.25">
      <c r="C12" s="172" t="s">
        <v>83</v>
      </c>
      <c r="D12" s="172" t="s">
        <v>84</v>
      </c>
    </row>
    <row r="13" spans="3:4" ht="24.75" thickTop="1" x14ac:dyDescent="0.2">
      <c r="C13" s="113" t="s">
        <v>191</v>
      </c>
      <c r="D13" s="113" t="s">
        <v>326</v>
      </c>
    </row>
    <row r="14" spans="3:4" ht="12" customHeight="1" x14ac:dyDescent="0.2">
      <c r="C14" s="113" t="s">
        <v>14</v>
      </c>
      <c r="D14" s="113" t="s">
        <v>482</v>
      </c>
    </row>
    <row r="15" spans="3:4" ht="48" x14ac:dyDescent="0.2">
      <c r="C15" s="113" t="s">
        <v>197</v>
      </c>
      <c r="D15" s="113" t="s">
        <v>510</v>
      </c>
    </row>
    <row r="16" spans="3:4" ht="15" customHeight="1" x14ac:dyDescent="0.2">
      <c r="C16" s="113" t="s">
        <v>200</v>
      </c>
      <c r="D16" s="113" t="s">
        <v>511</v>
      </c>
    </row>
    <row r="17" spans="3:4" ht="23.1" customHeight="1" x14ac:dyDescent="0.2">
      <c r="C17" s="113" t="s">
        <v>1</v>
      </c>
      <c r="D17" s="113" t="s">
        <v>512</v>
      </c>
    </row>
    <row r="18" spans="3:4" ht="15" customHeight="1" x14ac:dyDescent="0.2">
      <c r="C18" s="113" t="s">
        <v>328</v>
      </c>
      <c r="D18" s="113" t="s">
        <v>513</v>
      </c>
    </row>
    <row r="19" spans="3:4" ht="15" customHeight="1" x14ac:dyDescent="0.2">
      <c r="C19" s="113" t="s">
        <v>166</v>
      </c>
      <c r="D19" s="113" t="s">
        <v>514</v>
      </c>
    </row>
    <row r="20" spans="3:4" ht="15" customHeight="1" x14ac:dyDescent="0.2">
      <c r="C20" s="113" t="s">
        <v>329</v>
      </c>
      <c r="D20" s="113" t="s">
        <v>515</v>
      </c>
    </row>
    <row r="21" spans="3:4" ht="60" x14ac:dyDescent="0.2">
      <c r="C21" s="113" t="s">
        <v>330</v>
      </c>
      <c r="D21" s="113" t="s">
        <v>516</v>
      </c>
    </row>
    <row r="22" spans="3:4" ht="36" x14ac:dyDescent="0.2">
      <c r="C22" s="113" t="s">
        <v>503</v>
      </c>
      <c r="D22" s="113" t="s">
        <v>517</v>
      </c>
    </row>
    <row r="23" spans="3:4" ht="24" x14ac:dyDescent="0.2">
      <c r="C23" s="113" t="s">
        <v>504</v>
      </c>
      <c r="D23" s="113" t="s">
        <v>505</v>
      </c>
    </row>
    <row r="24" spans="3:4" ht="36" x14ac:dyDescent="0.2">
      <c r="C24" s="113" t="s">
        <v>506</v>
      </c>
      <c r="D24" s="113" t="s">
        <v>518</v>
      </c>
    </row>
    <row r="25" spans="3:4" ht="24" x14ac:dyDescent="0.2">
      <c r="C25" s="113" t="s">
        <v>331</v>
      </c>
      <c r="D25" s="113" t="s">
        <v>509</v>
      </c>
    </row>
    <row r="26" spans="3:4" ht="24" x14ac:dyDescent="0.2">
      <c r="C26" s="113" t="s">
        <v>507</v>
      </c>
      <c r="D26" s="113" t="s">
        <v>519</v>
      </c>
    </row>
    <row r="27" spans="3:4" ht="15" customHeight="1" x14ac:dyDescent="0.2">
      <c r="C27" s="113" t="s">
        <v>332</v>
      </c>
      <c r="D27" s="113" t="s">
        <v>333</v>
      </c>
    </row>
    <row r="28" spans="3:4" ht="15" customHeight="1" x14ac:dyDescent="0.2">
      <c r="C28" s="113" t="s">
        <v>470</v>
      </c>
      <c r="D28" s="113" t="s">
        <v>520</v>
      </c>
    </row>
    <row r="29" spans="3:4" ht="48" x14ac:dyDescent="0.2">
      <c r="C29" s="113" t="s">
        <v>334</v>
      </c>
      <c r="D29" s="113" t="s">
        <v>521</v>
      </c>
    </row>
    <row r="30" spans="3:4" ht="24.95" customHeight="1" x14ac:dyDescent="0.2">
      <c r="C30" s="113" t="s">
        <v>335</v>
      </c>
      <c r="D30" s="113" t="s">
        <v>483</v>
      </c>
    </row>
    <row r="31" spans="3:4" ht="24.95" customHeight="1" x14ac:dyDescent="0.2">
      <c r="C31" s="113" t="s">
        <v>336</v>
      </c>
      <c r="D31" s="113" t="s">
        <v>522</v>
      </c>
    </row>
    <row r="32" spans="3:4" ht="15" customHeight="1" x14ac:dyDescent="0.2">
      <c r="C32" s="113" t="s">
        <v>337</v>
      </c>
      <c r="D32" s="113" t="s">
        <v>338</v>
      </c>
    </row>
    <row r="33" spans="3:4" ht="27" customHeight="1" x14ac:dyDescent="0.2">
      <c r="C33" s="113" t="s">
        <v>502</v>
      </c>
      <c r="D33" s="113" t="s">
        <v>508</v>
      </c>
    </row>
    <row r="34" spans="3:4" x14ac:dyDescent="0.2">
      <c r="C34" s="113" t="s">
        <v>339</v>
      </c>
      <c r="D34" s="113" t="s">
        <v>523</v>
      </c>
    </row>
    <row r="35" spans="3:4" ht="24.95" customHeight="1" x14ac:dyDescent="0.2">
      <c r="C35" s="113" t="s">
        <v>139</v>
      </c>
      <c r="D35" s="113" t="s">
        <v>344</v>
      </c>
    </row>
    <row r="36" spans="3:4" ht="23.25" customHeight="1" x14ac:dyDescent="0.2">
      <c r="C36" s="113" t="s">
        <v>93</v>
      </c>
      <c r="D36" s="113" t="s">
        <v>345</v>
      </c>
    </row>
    <row r="37" spans="3:4" ht="23.25" customHeight="1" x14ac:dyDescent="0.2">
      <c r="C37" s="113" t="s">
        <v>472</v>
      </c>
      <c r="D37" s="113" t="s">
        <v>471</v>
      </c>
    </row>
    <row r="38" spans="3:4" ht="24.95" customHeight="1" x14ac:dyDescent="0.2">
      <c r="C38" s="113" t="s">
        <v>291</v>
      </c>
      <c r="D38" s="113" t="s">
        <v>484</v>
      </c>
    </row>
    <row r="39" spans="3:4" ht="15" customHeight="1" x14ac:dyDescent="0.2">
      <c r="C39" s="113" t="s">
        <v>292</v>
      </c>
      <c r="D39" s="113" t="s">
        <v>524</v>
      </c>
    </row>
    <row r="40" spans="3:4" ht="15" customHeight="1" x14ac:dyDescent="0.2">
      <c r="C40" s="113" t="s">
        <v>346</v>
      </c>
      <c r="D40" s="113" t="s">
        <v>347</v>
      </c>
    </row>
    <row r="41" spans="3:4" ht="15" customHeight="1" x14ac:dyDescent="0.2">
      <c r="C41" s="113" t="s">
        <v>348</v>
      </c>
      <c r="D41" s="113" t="s">
        <v>349</v>
      </c>
    </row>
    <row r="42" spans="3:4" ht="36" x14ac:dyDescent="0.2">
      <c r="C42" s="113" t="s">
        <v>293</v>
      </c>
      <c r="D42" s="113" t="s">
        <v>525</v>
      </c>
    </row>
    <row r="43" spans="3:4" ht="24" x14ac:dyDescent="0.2">
      <c r="C43" s="113" t="s">
        <v>350</v>
      </c>
      <c r="D43" s="113" t="s">
        <v>526</v>
      </c>
    </row>
    <row r="44" spans="3:4" x14ac:dyDescent="0.2">
      <c r="C44" s="298"/>
      <c r="D44" s="298"/>
    </row>
    <row r="45" spans="3:4" s="4" customFormat="1" ht="15" x14ac:dyDescent="0.2">
      <c r="C45" s="299" t="s">
        <v>368</v>
      </c>
      <c r="D45" s="297"/>
    </row>
    <row r="46" spans="3:4" s="4" customFormat="1" ht="13.5" thickBot="1" x14ac:dyDescent="0.25">
      <c r="C46" s="172" t="s">
        <v>83</v>
      </c>
      <c r="D46" s="172" t="s">
        <v>84</v>
      </c>
    </row>
    <row r="47" spans="3:4" ht="12.75" thickTop="1" x14ac:dyDescent="0.2">
      <c r="C47" s="113" t="s">
        <v>86</v>
      </c>
      <c r="D47" s="113" t="s">
        <v>296</v>
      </c>
    </row>
    <row r="48" spans="3:4" ht="24" x14ac:dyDescent="0.2">
      <c r="C48" s="113" t="s">
        <v>85</v>
      </c>
      <c r="D48" s="113" t="s">
        <v>295</v>
      </c>
    </row>
    <row r="49" spans="3:4" x14ac:dyDescent="0.2">
      <c r="C49" s="113" t="s">
        <v>340</v>
      </c>
      <c r="D49" s="113" t="s">
        <v>341</v>
      </c>
    </row>
    <row r="50" spans="3:4" x14ac:dyDescent="0.2">
      <c r="C50" s="113" t="s">
        <v>342</v>
      </c>
      <c r="D50" s="113" t="s">
        <v>343</v>
      </c>
    </row>
    <row r="51" spans="3:4" ht="24" x14ac:dyDescent="0.2">
      <c r="C51" s="113" t="s">
        <v>353</v>
      </c>
      <c r="D51" s="113" t="s">
        <v>366</v>
      </c>
    </row>
    <row r="52" spans="3:4" ht="15" customHeight="1" x14ac:dyDescent="0.2">
      <c r="C52" s="113" t="s">
        <v>354</v>
      </c>
      <c r="D52" s="113" t="s">
        <v>355</v>
      </c>
    </row>
    <row r="53" spans="3:4" ht="15" customHeight="1" x14ac:dyDescent="0.2">
      <c r="C53" s="113" t="s">
        <v>94</v>
      </c>
      <c r="D53" s="113" t="s">
        <v>356</v>
      </c>
    </row>
    <row r="54" spans="3:4" ht="15" customHeight="1" x14ac:dyDescent="0.2">
      <c r="C54" s="113" t="s">
        <v>357</v>
      </c>
      <c r="D54" s="113" t="s">
        <v>358</v>
      </c>
    </row>
    <row r="55" spans="3:4" ht="15" customHeight="1" x14ac:dyDescent="0.2">
      <c r="C55" s="113" t="s">
        <v>359</v>
      </c>
      <c r="D55" s="113" t="s">
        <v>360</v>
      </c>
    </row>
    <row r="56" spans="3:4" ht="24" x14ac:dyDescent="0.2">
      <c r="C56" s="113" t="s">
        <v>361</v>
      </c>
      <c r="D56" s="113" t="s">
        <v>367</v>
      </c>
    </row>
    <row r="58" spans="3:4" x14ac:dyDescent="0.2">
      <c r="C58" s="67" t="s">
        <v>351</v>
      </c>
    </row>
    <row r="59" spans="3:4" ht="64.5" customHeight="1" x14ac:dyDescent="0.2">
      <c r="C59" s="352" t="s">
        <v>352</v>
      </c>
      <c r="D59" s="352"/>
    </row>
    <row r="60" spans="3:4" ht="23.25" customHeight="1" x14ac:dyDescent="0.2">
      <c r="C60" s="352" t="s">
        <v>369</v>
      </c>
      <c r="D60" s="352"/>
    </row>
    <row r="61" spans="3:4" ht="6" customHeight="1" x14ac:dyDescent="0.2"/>
  </sheetData>
  <mergeCells count="2">
    <mergeCell ref="C59:D59"/>
    <mergeCell ref="C60:D60"/>
  </mergeCells>
  <pageMargins left="0.7" right="0.7" top="0.75" bottom="0.75" header="0.3" footer="0.3"/>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view="pageBreakPreview" zoomScaleNormal="100" zoomScaleSheetLayoutView="100" workbookViewId="0">
      <selection activeCell="B1" sqref="B1"/>
    </sheetView>
  </sheetViews>
  <sheetFormatPr defaultRowHeight="15" x14ac:dyDescent="0.25"/>
  <cols>
    <col min="1" max="1" width="1.85546875" customWidth="1"/>
    <col min="2" max="2" width="198.42578125" customWidth="1"/>
  </cols>
  <sheetData>
    <row r="2" spans="2:2" x14ac:dyDescent="0.25">
      <c r="B2" s="98" t="s">
        <v>188</v>
      </c>
    </row>
    <row r="3" spans="2:2" ht="409.6" x14ac:dyDescent="0.25">
      <c r="B3" s="102" t="s">
        <v>187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AE171"/>
  <sheetViews>
    <sheetView showGridLines="0" view="pageBreakPreview" zoomScaleNormal="110" zoomScaleSheetLayoutView="100" workbookViewId="0">
      <pane ySplit="6" topLeftCell="A7" activePane="bottomLeft" state="frozen"/>
      <selection pane="bottomLeft" activeCell="F2" sqref="F2"/>
    </sheetView>
  </sheetViews>
  <sheetFormatPr defaultColWidth="9.140625" defaultRowHeight="12" outlineLevelRow="1"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7.7109375" style="6" customWidth="1"/>
    <col min="7" max="7" width="5.85546875" style="37" customWidth="1"/>
    <col min="8" max="8" width="12.7109375" style="6" hidden="1" customWidth="1" outlineLevel="1"/>
    <col min="9" max="9" width="12.7109375" style="6" customWidth="1" collapsed="1"/>
    <col min="10" max="19" width="12.7109375" style="6" customWidth="1"/>
    <col min="20" max="20" width="1.7109375" style="6" customWidth="1"/>
    <col min="21" max="16384" width="9.140625" style="6"/>
  </cols>
  <sheetData>
    <row r="1" spans="1:22" ht="5.25" customHeight="1" x14ac:dyDescent="0.2"/>
    <row r="2" spans="1:22" ht="13.5" customHeight="1" x14ac:dyDescent="0.25">
      <c r="C2" s="49" t="s">
        <v>167</v>
      </c>
    </row>
    <row r="3" spans="1:22" ht="13.5" customHeight="1" x14ac:dyDescent="0.25">
      <c r="C3" s="49"/>
    </row>
    <row r="4" spans="1:22" ht="15" customHeight="1" x14ac:dyDescent="0.2">
      <c r="C4" s="230" t="s">
        <v>237</v>
      </c>
      <c r="G4" s="6"/>
      <c r="H4" s="207" t="s">
        <v>235</v>
      </c>
      <c r="I4" s="207" t="s">
        <v>235</v>
      </c>
      <c r="J4" s="207" t="s">
        <v>235</v>
      </c>
      <c r="K4" s="207" t="s">
        <v>235</v>
      </c>
      <c r="L4" s="207" t="s">
        <v>235</v>
      </c>
      <c r="M4" s="207" t="s">
        <v>235</v>
      </c>
      <c r="N4" s="207" t="s">
        <v>235</v>
      </c>
      <c r="O4" s="207" t="s">
        <v>236</v>
      </c>
      <c r="P4" s="207" t="s">
        <v>236</v>
      </c>
      <c r="Q4" s="207" t="s">
        <v>236</v>
      </c>
      <c r="R4" s="207" t="s">
        <v>236</v>
      </c>
      <c r="S4" s="207" t="s">
        <v>371</v>
      </c>
    </row>
    <row r="5" spans="1:22" ht="5.0999999999999996" customHeight="1" x14ac:dyDescent="0.25">
      <c r="C5" s="49"/>
      <c r="H5" s="209"/>
      <c r="I5" s="208"/>
      <c r="J5" s="208"/>
      <c r="K5" s="208"/>
      <c r="L5" s="208"/>
      <c r="M5" s="208"/>
      <c r="N5" s="208"/>
      <c r="O5" s="209"/>
      <c r="P5" s="210"/>
      <c r="Q5" s="210"/>
      <c r="R5" s="210"/>
      <c r="S5" s="210"/>
    </row>
    <row r="6" spans="1:22" s="7" customFormat="1" ht="13.5" customHeight="1" thickBot="1" x14ac:dyDescent="0.3">
      <c r="C6" s="96" t="s">
        <v>177</v>
      </c>
      <c r="D6" s="8"/>
      <c r="E6" s="9"/>
      <c r="F6" s="9"/>
      <c r="G6" s="38" t="s">
        <v>132</v>
      </c>
      <c r="H6" s="10">
        <v>2014</v>
      </c>
      <c r="I6" s="10">
        <v>2015</v>
      </c>
      <c r="J6" s="10">
        <v>2016</v>
      </c>
      <c r="K6" s="10">
        <v>2017</v>
      </c>
      <c r="L6" s="10">
        <v>2018</v>
      </c>
      <c r="M6" s="10">
        <v>2019</v>
      </c>
      <c r="N6" s="10">
        <v>2020</v>
      </c>
      <c r="O6" s="10">
        <v>2021</v>
      </c>
      <c r="P6" s="10">
        <v>2022</v>
      </c>
      <c r="Q6" s="10">
        <v>2023</v>
      </c>
      <c r="R6" s="10">
        <v>2024</v>
      </c>
      <c r="S6" s="10">
        <v>2025</v>
      </c>
      <c r="T6" s="11"/>
    </row>
    <row r="7" spans="1:22" s="7" customFormat="1" ht="8.85" customHeight="1" thickTop="1" x14ac:dyDescent="0.25">
      <c r="C7" s="79"/>
      <c r="D7" s="79"/>
      <c r="E7" s="80"/>
      <c r="F7" s="80"/>
      <c r="G7" s="81"/>
      <c r="H7" s="82"/>
      <c r="I7" s="82"/>
      <c r="J7" s="82"/>
      <c r="K7" s="82"/>
      <c r="L7" s="82"/>
      <c r="M7" s="82"/>
      <c r="N7" s="82"/>
      <c r="O7" s="82"/>
      <c r="P7" s="82"/>
      <c r="Q7" s="82"/>
      <c r="R7" s="82"/>
      <c r="S7" s="82"/>
      <c r="T7" s="11"/>
    </row>
    <row r="8" spans="1:22" s="7" customFormat="1" ht="13.5" customHeight="1" x14ac:dyDescent="0.25">
      <c r="C8" s="46" t="s">
        <v>178</v>
      </c>
      <c r="D8" s="46"/>
      <c r="G8" s="41"/>
      <c r="O8" s="174"/>
    </row>
    <row r="9" spans="1:22" s="7" customFormat="1" ht="13.5" customHeight="1" x14ac:dyDescent="0.25">
      <c r="D9" s="12" t="s">
        <v>94</v>
      </c>
      <c r="E9" s="12"/>
      <c r="F9" s="12"/>
      <c r="G9" s="47" t="s">
        <v>133</v>
      </c>
      <c r="H9" s="48">
        <v>264.8</v>
      </c>
      <c r="I9" s="48">
        <v>308.49400000000003</v>
      </c>
      <c r="J9" s="48">
        <v>359.46800000000002</v>
      </c>
      <c r="K9" s="48">
        <v>439.68700000000001</v>
      </c>
      <c r="L9" s="48">
        <v>515.62400000000002</v>
      </c>
      <c r="M9" s="48">
        <v>611.32100000000003</v>
      </c>
      <c r="N9" s="48">
        <v>646.93200000000002</v>
      </c>
      <c r="O9" s="48">
        <v>769.58299999999997</v>
      </c>
      <c r="P9" s="48">
        <v>802.09799999999996</v>
      </c>
      <c r="Q9" s="48">
        <v>797.31200000000001</v>
      </c>
      <c r="R9" s="48">
        <v>839.74599999999998</v>
      </c>
      <c r="S9" s="48">
        <v>872.61599999999999</v>
      </c>
    </row>
    <row r="10" spans="1:22" s="7" customFormat="1" ht="13.5" customHeight="1" x14ac:dyDescent="0.25">
      <c r="D10" s="13" t="s">
        <v>86</v>
      </c>
      <c r="E10" s="14"/>
      <c r="F10" s="14"/>
      <c r="G10" s="15" t="s">
        <v>133</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c r="S10" s="16">
        <v>-433.2</v>
      </c>
    </row>
    <row r="11" spans="1:22" s="7" customFormat="1" ht="13.5" hidden="1" customHeight="1" outlineLevel="1" x14ac:dyDescent="0.25">
      <c r="D11" s="13" t="s">
        <v>174</v>
      </c>
      <c r="E11" s="13"/>
      <c r="F11" s="13"/>
      <c r="G11" s="40" t="s">
        <v>133</v>
      </c>
      <c r="H11" s="18"/>
      <c r="I11" s="18">
        <f t="shared" ref="I11:K11" si="0">ROUND(+I12-H12-I9-I10,0)</f>
        <v>49</v>
      </c>
      <c r="J11" s="18">
        <f t="shared" si="0"/>
        <v>61</v>
      </c>
      <c r="K11" s="18">
        <f t="shared" si="0"/>
        <v>6</v>
      </c>
      <c r="L11" s="18">
        <f>ROUND(+L12-K12-L9-L10,0)</f>
        <v>0</v>
      </c>
      <c r="M11" s="18">
        <f t="shared" ref="M11:S11" si="1">ROUND(+M12-L12-M9-M10,0)</f>
        <v>0</v>
      </c>
      <c r="N11" s="18">
        <f t="shared" si="1"/>
        <v>0</v>
      </c>
      <c r="O11" s="18">
        <f>ROUND(+O12-N12-O9-O10,0)</f>
        <v>0</v>
      </c>
      <c r="P11" s="18">
        <f t="shared" si="1"/>
        <v>0</v>
      </c>
      <c r="Q11" s="18">
        <f t="shared" si="1"/>
        <v>0</v>
      </c>
      <c r="R11" s="18">
        <f t="shared" si="1"/>
        <v>0</v>
      </c>
      <c r="S11" s="18">
        <f t="shared" si="1"/>
        <v>120</v>
      </c>
    </row>
    <row r="12" spans="1:22" s="20" customFormat="1" ht="13.5" customHeight="1" collapsed="1" x14ac:dyDescent="0.25">
      <c r="A12" s="7"/>
      <c r="B12" s="7"/>
      <c r="C12" s="7"/>
      <c r="D12" s="19" t="s">
        <v>137</v>
      </c>
      <c r="E12" s="13"/>
      <c r="F12" s="13"/>
      <c r="G12" s="40" t="s">
        <v>133</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S12" s="5">
        <v>6171.4</v>
      </c>
      <c r="U12" s="177"/>
      <c r="V12" s="177"/>
    </row>
    <row r="13" spans="1:22" s="20" customFormat="1" ht="13.5" customHeight="1" x14ac:dyDescent="0.25">
      <c r="A13" s="7"/>
      <c r="B13" s="7"/>
      <c r="C13" s="7"/>
      <c r="D13" s="34" t="s">
        <v>138</v>
      </c>
      <c r="E13" s="13"/>
      <c r="F13" s="13"/>
      <c r="G13" s="40" t="s">
        <v>133</v>
      </c>
      <c r="H13" s="200"/>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c r="S13" s="18">
        <f>S12-R12</f>
        <v>559.71499999999924</v>
      </c>
    </row>
    <row r="14" spans="1:22" s="7" customFormat="1" ht="13.5" customHeight="1" x14ac:dyDescent="0.25">
      <c r="D14" s="34" t="s">
        <v>138</v>
      </c>
      <c r="E14" s="34"/>
      <c r="F14" s="13"/>
      <c r="G14" s="22" t="s">
        <v>136</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S14" si="8">+IFERROR(Q12/P12-1,"n.a.")</f>
        <v>8.8578789532284485E-2</v>
      </c>
      <c r="R14" s="36">
        <f t="shared" si="8"/>
        <v>8.4796111835380161E-2</v>
      </c>
      <c r="S14" s="36">
        <f t="shared" si="8"/>
        <v>9.9740986887182581E-2</v>
      </c>
    </row>
    <row r="15" spans="1:22" s="20" customFormat="1" ht="13.5" customHeight="1" x14ac:dyDescent="0.25">
      <c r="A15" s="7"/>
      <c r="B15" s="7"/>
      <c r="C15" s="7"/>
      <c r="D15" s="19" t="s">
        <v>156</v>
      </c>
      <c r="E15" s="13"/>
      <c r="F15" s="13"/>
      <c r="G15" s="40" t="s">
        <v>133</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5">
        <v>5849.4530000000004</v>
      </c>
      <c r="T15" s="7"/>
    </row>
    <row r="16" spans="1:22" s="7" customFormat="1" ht="13.5" customHeight="1" x14ac:dyDescent="0.25">
      <c r="D16" s="19" t="s">
        <v>85</v>
      </c>
      <c r="E16" s="13"/>
      <c r="F16" s="13"/>
      <c r="G16" s="22" t="s">
        <v>136</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c r="S16" s="36">
        <f t="shared" ref="S16" si="10">+-S10/S15</f>
        <v>7.4058206810106858E-2</v>
      </c>
    </row>
    <row r="17" spans="3:22" s="24" customFormat="1" ht="12" customHeight="1" x14ac:dyDescent="0.25">
      <c r="G17" s="41"/>
    </row>
    <row r="18" spans="3:22" s="7" customFormat="1" ht="13.5" customHeight="1" x14ac:dyDescent="0.25">
      <c r="C18" s="46" t="s">
        <v>9</v>
      </c>
      <c r="G18" s="41"/>
      <c r="M18" s="232"/>
      <c r="N18" s="232"/>
      <c r="O18" s="24"/>
      <c r="P18" s="232"/>
      <c r="Q18" s="232"/>
      <c r="R18" s="232"/>
      <c r="S18" s="232"/>
    </row>
    <row r="19" spans="3:22" s="7" customFormat="1" ht="13.5" customHeight="1" x14ac:dyDescent="0.25">
      <c r="D19" s="33" t="s">
        <v>186</v>
      </c>
      <c r="E19" s="12"/>
      <c r="F19" s="12"/>
      <c r="G19" s="39"/>
      <c r="H19" s="12"/>
      <c r="I19" s="12"/>
      <c r="J19" s="12"/>
      <c r="K19" s="12"/>
      <c r="L19" s="12"/>
      <c r="M19" s="12"/>
      <c r="N19" s="12"/>
      <c r="O19" s="12"/>
      <c r="P19" s="12"/>
      <c r="Q19" s="12"/>
      <c r="R19" s="12"/>
      <c r="S19" s="12"/>
    </row>
    <row r="20" spans="3:22" s="7" customFormat="1" ht="13.5" customHeight="1" x14ac:dyDescent="0.25">
      <c r="D20" s="13" t="s">
        <v>93</v>
      </c>
      <c r="E20" s="13"/>
      <c r="F20" s="13"/>
      <c r="G20" s="22" t="s">
        <v>135</v>
      </c>
      <c r="H20" s="25">
        <f t="shared" ref="H20:Q20" si="11">H28*10^3/H15/12</f>
        <v>37.445814107978848</v>
      </c>
      <c r="I20" s="25">
        <f t="shared" si="11"/>
        <v>38.079666979147049</v>
      </c>
      <c r="J20" s="25">
        <f t="shared" si="11"/>
        <v>38.894543180066947</v>
      </c>
      <c r="K20" s="25">
        <f t="shared" si="11"/>
        <v>39.663407690919712</v>
      </c>
      <c r="L20" s="25">
        <f t="shared" si="11"/>
        <v>40.214200530673942</v>
      </c>
      <c r="M20" s="25">
        <f t="shared" si="11"/>
        <v>41.195662962680451</v>
      </c>
      <c r="N20" s="25">
        <f t="shared" si="11"/>
        <v>41.229261260974454</v>
      </c>
      <c r="O20" s="25">
        <f t="shared" si="11"/>
        <v>42.388728170356607</v>
      </c>
      <c r="P20" s="25">
        <f t="shared" si="11"/>
        <v>43.449842599764139</v>
      </c>
      <c r="Q20" s="25">
        <f t="shared" si="11"/>
        <v>44.235728812694425</v>
      </c>
      <c r="R20" s="25">
        <f t="shared" ref="R20:S20" si="12">R28*10^3/R15/12</f>
        <v>45.561263344225466</v>
      </c>
      <c r="S20" s="25">
        <f t="shared" si="12"/>
        <v>46.553783177105053</v>
      </c>
      <c r="U20" s="174"/>
    </row>
    <row r="21" spans="3:22" s="7" customFormat="1" ht="13.5" customHeight="1" x14ac:dyDescent="0.25">
      <c r="D21" s="34" t="s">
        <v>138</v>
      </c>
      <c r="E21" s="13"/>
      <c r="F21" s="19"/>
      <c r="G21" s="42" t="s">
        <v>136</v>
      </c>
      <c r="H21" s="13"/>
      <c r="I21" s="51">
        <f>+IFERROR(I20/H20-1,"n.a.")</f>
        <v>1.692720231266498E-2</v>
      </c>
      <c r="J21" s="51">
        <f>+IFERROR(J20/I20-1,"n.a.")</f>
        <v>2.1399247040845504E-2</v>
      </c>
      <c r="K21" s="51">
        <f t="shared" ref="K21:S21" si="13">+IFERROR(K20/J20-1,"n.a.")</f>
        <v>1.9767927528888007E-2</v>
      </c>
      <c r="L21" s="51">
        <f t="shared" si="13"/>
        <v>1.3886674691351075E-2</v>
      </c>
      <c r="M21" s="51">
        <f t="shared" si="13"/>
        <v>2.4405867058276742E-2</v>
      </c>
      <c r="N21" s="51">
        <f t="shared" si="13"/>
        <v>8.1557853127489643E-4</v>
      </c>
      <c r="O21" s="51">
        <f>+IFERROR(O20/N20-1,"n.a.")</f>
        <v>2.8122427468271205E-2</v>
      </c>
      <c r="P21" s="51">
        <f t="shared" si="13"/>
        <v>2.5032938594972798E-2</v>
      </c>
      <c r="Q21" s="51">
        <f t="shared" si="13"/>
        <v>1.8087205060083544E-2</v>
      </c>
      <c r="R21" s="51">
        <f t="shared" si="13"/>
        <v>2.9965246806347379E-2</v>
      </c>
      <c r="S21" s="51">
        <f t="shared" si="13"/>
        <v>2.1784291304235426E-2</v>
      </c>
    </row>
    <row r="22" spans="3:22" s="7" customFormat="1" ht="13.5" customHeight="1" x14ac:dyDescent="0.25">
      <c r="D22" s="13" t="s">
        <v>139</v>
      </c>
      <c r="E22" s="13"/>
      <c r="F22" s="13"/>
      <c r="G22" s="22" t="s">
        <v>135</v>
      </c>
      <c r="H22" s="25">
        <f t="shared" ref="H22:Q22" si="14">H30*10^3/H15/12</f>
        <v>21.616072906152038</v>
      </c>
      <c r="I22" s="25">
        <f t="shared" si="14"/>
        <v>23.002885329575104</v>
      </c>
      <c r="J22" s="25">
        <f t="shared" si="14"/>
        <v>24.560915043690127</v>
      </c>
      <c r="K22" s="25">
        <f t="shared" si="14"/>
        <v>26.028135125215119</v>
      </c>
      <c r="L22" s="25">
        <f t="shared" si="14"/>
        <v>26.940939748508807</v>
      </c>
      <c r="M22" s="25">
        <f t="shared" si="14"/>
        <v>28.60006725622782</v>
      </c>
      <c r="N22" s="25">
        <f t="shared" si="14"/>
        <v>29.745604674955626</v>
      </c>
      <c r="O22" s="25">
        <f t="shared" si="14"/>
        <v>30.643885758451955</v>
      </c>
      <c r="P22" s="25">
        <f t="shared" si="14"/>
        <v>31.218683846150842</v>
      </c>
      <c r="Q22" s="25">
        <f t="shared" si="14"/>
        <v>31.64658739702702</v>
      </c>
      <c r="R22" s="25">
        <f t="shared" ref="R22:S22" si="15">R30*10^3/R15/12</f>
        <v>33.104968205822153</v>
      </c>
      <c r="S22" s="25">
        <f t="shared" si="15"/>
        <v>34.320872965956532</v>
      </c>
      <c r="U22" s="174"/>
    </row>
    <row r="23" spans="3:22" s="7" customFormat="1" ht="13.5" customHeight="1" x14ac:dyDescent="0.25">
      <c r="D23" s="34" t="s">
        <v>138</v>
      </c>
      <c r="E23" s="13"/>
      <c r="F23" s="19"/>
      <c r="G23" s="42" t="s">
        <v>136</v>
      </c>
      <c r="H23" s="13"/>
      <c r="I23" s="51">
        <f>+IFERROR(I22/H22-1,"n.a.")</f>
        <v>6.4156538953399567E-2</v>
      </c>
      <c r="J23" s="51">
        <f>+IFERROR(J22/I22-1,"n.a.")</f>
        <v>6.7731925442928942E-2</v>
      </c>
      <c r="K23" s="51">
        <f t="shared" ref="K23" si="16">+IFERROR(K22/J22-1,"n.a.")</f>
        <v>5.9738005644945691E-2</v>
      </c>
      <c r="L23" s="51">
        <f t="shared" ref="L23" si="17">+IFERROR(L22/K22-1,"n.a.")</f>
        <v>3.5069920257536857E-2</v>
      </c>
      <c r="M23" s="51">
        <f t="shared" ref="M23" si="18">+IFERROR(M22/L22-1,"n.a.")</f>
        <v>6.1583876553929384E-2</v>
      </c>
      <c r="N23" s="51">
        <f t="shared" ref="N23" si="19">+IFERROR(N22/M22-1,"n.a.")</f>
        <v>4.0053661708727484E-2</v>
      </c>
      <c r="O23" s="51">
        <f>+IFERROR(O22/N22-1,"n.a.")</f>
        <v>3.0198783763593751E-2</v>
      </c>
      <c r="P23" s="51">
        <f t="shared" ref="P23" si="20">+IFERROR(P22/O22-1,"n.a.")</f>
        <v>1.8757349907570164E-2</v>
      </c>
      <c r="Q23" s="51">
        <f t="shared" ref="Q23:S23" si="21">+IFERROR(Q22/P22-1,"n.a.")</f>
        <v>1.3706649293254491E-2</v>
      </c>
      <c r="R23" s="51">
        <f t="shared" si="21"/>
        <v>4.6083351436879916E-2</v>
      </c>
      <c r="S23" s="51">
        <f t="shared" si="21"/>
        <v>3.6728769910751247E-2</v>
      </c>
    </row>
    <row r="24" spans="3:22" s="20" customFormat="1" ht="13.5" customHeight="1" x14ac:dyDescent="0.25">
      <c r="D24" s="13" t="s">
        <v>238</v>
      </c>
      <c r="E24" s="13"/>
      <c r="F24" s="13"/>
      <c r="G24" s="22" t="s">
        <v>134</v>
      </c>
      <c r="H24" s="17">
        <f>+H12*H20*12/1000</f>
        <v>803.63465204951501</v>
      </c>
      <c r="I24" s="17">
        <f>+I12*I20*12/1000</f>
        <v>921.46229154948662</v>
      </c>
      <c r="J24" s="17">
        <f t="shared" ref="J24:R24" si="22">+J12*J20*12/1000</f>
        <v>1070.6857175192558</v>
      </c>
      <c r="K24" s="17">
        <f t="shared" si="22"/>
        <v>1230.8934106543722</v>
      </c>
      <c r="L24" s="17">
        <f t="shared" si="22"/>
        <v>1414.2946661744911</v>
      </c>
      <c r="M24" s="17">
        <f t="shared" si="22"/>
        <v>1654.4402350218986</v>
      </c>
      <c r="N24" s="17">
        <f t="shared" si="22"/>
        <v>1862.2160613232618</v>
      </c>
      <c r="O24" s="17">
        <f t="shared" si="22"/>
        <v>2174.4537561396123</v>
      </c>
      <c r="P24" s="17">
        <f t="shared" si="22"/>
        <v>2477.7344000257367</v>
      </c>
      <c r="Q24" s="17">
        <f t="shared" si="22"/>
        <v>2745.9940882966835</v>
      </c>
      <c r="R24" s="17">
        <f t="shared" si="22"/>
        <v>3068.1054970780788</v>
      </c>
      <c r="S24" s="17">
        <f t="shared" ref="S24" si="23">+S12*S20*12/1000</f>
        <v>3447.6242099902333</v>
      </c>
      <c r="V24" s="177"/>
    </row>
    <row r="25" spans="3:22" s="7" customFormat="1" ht="13.5" customHeight="1" x14ac:dyDescent="0.25">
      <c r="D25" s="34" t="s">
        <v>138</v>
      </c>
      <c r="E25" s="13"/>
      <c r="F25" s="13"/>
      <c r="G25" s="42" t="s">
        <v>136</v>
      </c>
      <c r="H25" s="13"/>
      <c r="I25" s="51">
        <f t="shared" ref="I25:S25" si="24">+IFERROR(I24/H24-1,"n.a.")</f>
        <v>0.14661841571847978</v>
      </c>
      <c r="J25" s="51">
        <f t="shared" si="24"/>
        <v>0.16194197780881758</v>
      </c>
      <c r="K25" s="51">
        <f t="shared" si="24"/>
        <v>0.14963092391510791</v>
      </c>
      <c r="L25" s="51">
        <f t="shared" si="24"/>
        <v>0.14899848673543414</v>
      </c>
      <c r="M25" s="51">
        <f t="shared" si="24"/>
        <v>0.1697988224030953</v>
      </c>
      <c r="N25" s="51">
        <f t="shared" si="24"/>
        <v>0.1255867827093875</v>
      </c>
      <c r="O25" s="51">
        <f>+IFERROR(O24/N24-1,"n.a.")</f>
        <v>0.16766996123665656</v>
      </c>
      <c r="P25" s="51">
        <f t="shared" si="24"/>
        <v>0.13947440502232133</v>
      </c>
      <c r="Q25" s="51">
        <f t="shared" si="24"/>
        <v>0.1082681373226122</v>
      </c>
      <c r="R25" s="51">
        <f t="shared" si="24"/>
        <v>0.11730229506109335</v>
      </c>
      <c r="S25" s="51">
        <f t="shared" si="24"/>
        <v>0.12369806490474033</v>
      </c>
    </row>
    <row r="26" spans="3:22" s="7" customFormat="1" ht="12" customHeight="1" x14ac:dyDescent="0.25">
      <c r="D26" s="99"/>
      <c r="F26" s="32"/>
      <c r="G26" s="100"/>
      <c r="J26" s="101"/>
      <c r="K26" s="78"/>
      <c r="L26" s="78"/>
      <c r="M26" s="78"/>
      <c r="N26" s="199"/>
      <c r="O26" s="199"/>
      <c r="P26" s="199"/>
      <c r="Q26" s="199"/>
      <c r="R26" s="199"/>
      <c r="S26" s="199"/>
      <c r="U26" s="174"/>
    </row>
    <row r="27" spans="3:22" s="7" customFormat="1" ht="13.5" customHeight="1" x14ac:dyDescent="0.25">
      <c r="D27" s="33" t="s">
        <v>143</v>
      </c>
      <c r="E27" s="12"/>
      <c r="F27" s="12"/>
      <c r="G27" s="39"/>
      <c r="H27" s="12"/>
      <c r="I27" s="12"/>
      <c r="J27" s="12"/>
      <c r="K27" s="12"/>
      <c r="L27" s="12"/>
      <c r="M27" s="12"/>
      <c r="N27" s="12"/>
      <c r="O27" s="12"/>
      <c r="P27" s="12"/>
      <c r="Q27" s="12"/>
      <c r="R27" s="12"/>
      <c r="S27" s="12"/>
    </row>
    <row r="28" spans="3:22" s="20" customFormat="1" ht="13.5" customHeight="1" x14ac:dyDescent="0.25">
      <c r="D28" s="13" t="s">
        <v>158</v>
      </c>
      <c r="E28" s="13"/>
      <c r="F28" s="13"/>
      <c r="G28" s="22" t="s">
        <v>134</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c r="S28" s="5">
        <v>3267.77</v>
      </c>
    </row>
    <row r="29" spans="3:22" s="7" customFormat="1" ht="13.5" customHeight="1" x14ac:dyDescent="0.25">
      <c r="D29" s="34" t="s">
        <v>138</v>
      </c>
      <c r="E29" s="19"/>
      <c r="F29" s="19"/>
      <c r="G29" s="42" t="s">
        <v>136</v>
      </c>
      <c r="H29" s="13"/>
      <c r="I29" s="51">
        <f t="shared" ref="I29:S29" si="25">+IFERROR(I28/H28-1,"n.a.")</f>
        <v>0.13072653488676522</v>
      </c>
      <c r="J29" s="51">
        <f t="shared" si="25"/>
        <v>0.15474054195484421</v>
      </c>
      <c r="K29" s="51">
        <f t="shared" si="25"/>
        <v>0.16099420405225073</v>
      </c>
      <c r="L29" s="51">
        <f t="shared" si="25"/>
        <v>0.14813126079447336</v>
      </c>
      <c r="M29" s="51">
        <f t="shared" si="25"/>
        <v>0.16501997689419445</v>
      </c>
      <c r="N29" s="51">
        <f t="shared" si="25"/>
        <v>0.12372686799196342</v>
      </c>
      <c r="O29" s="51">
        <f>+IFERROR(O28/N28-1,"n.a.")</f>
        <v>0.1741326603013591</v>
      </c>
      <c r="P29" s="51">
        <f t="shared" si="25"/>
        <v>0.15388225024257784</v>
      </c>
      <c r="Q29" s="51">
        <f t="shared" si="25"/>
        <v>0.11752223557539399</v>
      </c>
      <c r="R29" s="51">
        <f t="shared" si="25"/>
        <v>0.11858828654412013</v>
      </c>
      <c r="S29" s="51">
        <f t="shared" si="25"/>
        <v>0.10854197134210519</v>
      </c>
    </row>
    <row r="30" spans="3:22" s="20" customFormat="1" ht="13.5" customHeight="1" x14ac:dyDescent="0.25">
      <c r="D30" s="13" t="s">
        <v>10</v>
      </c>
      <c r="E30" s="13"/>
      <c r="F30" s="13"/>
      <c r="G30" s="22" t="s">
        <v>134</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c r="S30" s="5">
        <v>2409.1</v>
      </c>
    </row>
    <row r="31" spans="3:22" s="7" customFormat="1" ht="13.5" customHeight="1" x14ac:dyDescent="0.25">
      <c r="D31" s="34" t="s">
        <v>140</v>
      </c>
      <c r="E31" s="13"/>
      <c r="F31" s="13"/>
      <c r="G31" s="42" t="s">
        <v>136</v>
      </c>
      <c r="H31" s="13"/>
      <c r="I31" s="45">
        <f t="shared" ref="I31:R31" si="26">+IFERROR(I30/I28,"n.a.")</f>
        <v>0.60407264964191532</v>
      </c>
      <c r="J31" s="51">
        <f t="shared" si="26"/>
        <v>0.6314745729235699</v>
      </c>
      <c r="K31" s="51">
        <f t="shared" si="26"/>
        <v>0.6562253886010363</v>
      </c>
      <c r="L31" s="51">
        <f t="shared" si="26"/>
        <v>0.66993597766438806</v>
      </c>
      <c r="M31" s="51">
        <f t="shared" si="26"/>
        <v>0.69424947189554642</v>
      </c>
      <c r="N31" s="51">
        <f t="shared" si="26"/>
        <v>0.72146829133490487</v>
      </c>
      <c r="O31" s="51">
        <f t="shared" si="26"/>
        <v>0.72292534079571436</v>
      </c>
      <c r="P31" s="51">
        <f t="shared" si="26"/>
        <v>0.718499354156931</v>
      </c>
      <c r="Q31" s="51">
        <f t="shared" si="26"/>
        <v>0.71540784443785022</v>
      </c>
      <c r="R31" s="51">
        <f t="shared" si="26"/>
        <v>0.72660338576888794</v>
      </c>
      <c r="S31" s="51">
        <f t="shared" ref="S31" si="27">+IFERROR(S30/S28,"n.a.")</f>
        <v>0.73723058844410716</v>
      </c>
    </row>
    <row r="32" spans="3:22" s="7" customFormat="1" ht="13.5" customHeight="1" x14ac:dyDescent="0.25">
      <c r="D32" s="13" t="s">
        <v>239</v>
      </c>
      <c r="E32" s="13"/>
      <c r="F32" s="13"/>
      <c r="G32" s="22" t="s">
        <v>134</v>
      </c>
      <c r="H32" s="13"/>
      <c r="I32" s="44">
        <v>-60.5</v>
      </c>
      <c r="J32" s="44">
        <v>-75.7</v>
      </c>
      <c r="K32" s="44">
        <v>-40.151000000000003</v>
      </c>
      <c r="L32" s="44">
        <v>-47.540999999999997</v>
      </c>
      <c r="M32" s="44">
        <v>-52.026000000000003</v>
      </c>
      <c r="N32" s="44">
        <v>-51.5</v>
      </c>
      <c r="O32" s="44">
        <v>-68.658000000000001</v>
      </c>
      <c r="P32" s="44">
        <v>-94.096000000000004</v>
      </c>
      <c r="Q32" s="44">
        <v>-117.79300000000001</v>
      </c>
      <c r="R32" s="44">
        <v>-155.066</v>
      </c>
      <c r="S32" s="44">
        <v>-191.55799999999999</v>
      </c>
      <c r="U32" s="20"/>
      <c r="V32" s="27"/>
    </row>
    <row r="33" spans="3:22" s="7" customFormat="1" ht="13.5" customHeight="1" x14ac:dyDescent="0.25">
      <c r="D33" s="34" t="s">
        <v>273</v>
      </c>
      <c r="E33" s="13"/>
      <c r="F33" s="13"/>
      <c r="G33" s="42" t="s">
        <v>136</v>
      </c>
      <c r="H33" s="13"/>
      <c r="I33" s="45">
        <f t="shared" ref="I33:R33" si="28">+IFERROR(-I32/I28,"n.a.")</f>
        <v>7.0042442246822628E-2</v>
      </c>
      <c r="J33" s="51">
        <f t="shared" si="28"/>
        <v>7.5895735100825021E-2</v>
      </c>
      <c r="K33" s="51">
        <f t="shared" si="28"/>
        <v>3.4672711571675306E-2</v>
      </c>
      <c r="L33" s="51">
        <f t="shared" si="28"/>
        <v>3.5757587609511886E-2</v>
      </c>
      <c r="M33" s="51">
        <f t="shared" si="28"/>
        <v>3.3588217976727251E-2</v>
      </c>
      <c r="N33" s="51">
        <f t="shared" si="28"/>
        <v>2.9587821537750903E-2</v>
      </c>
      <c r="O33" s="51">
        <f t="shared" si="28"/>
        <v>3.3595394175095529E-2</v>
      </c>
      <c r="P33" s="51">
        <f t="shared" si="28"/>
        <v>3.9902330547825889E-2</v>
      </c>
      <c r="Q33" s="51">
        <f t="shared" si="28"/>
        <v>4.4698238602599943E-2</v>
      </c>
      <c r="R33" s="51">
        <f t="shared" si="28"/>
        <v>5.2603815240403973E-2</v>
      </c>
      <c r="S33" s="51">
        <f t="shared" ref="S33" si="29">+IFERROR(-S32/S28,"n.a.")</f>
        <v>5.8620404740847731E-2</v>
      </c>
    </row>
    <row r="34" spans="3:22" s="7" customFormat="1" ht="12" customHeight="1" x14ac:dyDescent="0.25">
      <c r="G34" s="41"/>
      <c r="V34" s="304"/>
    </row>
    <row r="35" spans="3:22" s="7" customFormat="1" ht="13.5" customHeight="1" x14ac:dyDescent="0.25">
      <c r="C35" s="46" t="s">
        <v>11</v>
      </c>
      <c r="G35" s="41"/>
    </row>
    <row r="36" spans="3:22" s="7" customFormat="1" ht="13.5" customHeight="1" x14ac:dyDescent="0.25">
      <c r="D36" s="33" t="s">
        <v>186</v>
      </c>
      <c r="E36" s="12"/>
      <c r="F36" s="12"/>
      <c r="G36" s="39"/>
      <c r="H36" s="12"/>
      <c r="I36" s="12"/>
      <c r="J36" s="12"/>
      <c r="K36" s="12"/>
      <c r="L36" s="12"/>
      <c r="M36" s="12"/>
      <c r="N36" s="12"/>
      <c r="O36" s="12"/>
      <c r="P36" s="12"/>
      <c r="Q36" s="12"/>
      <c r="R36" s="12"/>
      <c r="S36" s="12"/>
    </row>
    <row r="37" spans="3:22" s="7" customFormat="1" ht="13.5" customHeight="1" x14ac:dyDescent="0.25">
      <c r="D37" s="13" t="s">
        <v>145</v>
      </c>
      <c r="E37" s="13"/>
      <c r="F37" s="13"/>
      <c r="G37" s="22" t="s">
        <v>135</v>
      </c>
      <c r="H37" s="21"/>
      <c r="I37" s="17">
        <f t="shared" ref="I37:R37" si="30">+I45*1000/I9</f>
        <v>479.93802148502073</v>
      </c>
      <c r="J37" s="17">
        <f t="shared" si="30"/>
        <v>520.40515428355229</v>
      </c>
      <c r="K37" s="17">
        <f t="shared" si="30"/>
        <v>482.16117374404973</v>
      </c>
      <c r="L37" s="17">
        <f t="shared" si="30"/>
        <v>517.47591268055794</v>
      </c>
      <c r="M37" s="17">
        <f t="shared" si="30"/>
        <v>538.33910498739613</v>
      </c>
      <c r="N37" s="17">
        <f t="shared" si="30"/>
        <v>522.67935424434097</v>
      </c>
      <c r="O37" s="17">
        <f t="shared" si="30"/>
        <v>485.31737317482327</v>
      </c>
      <c r="P37" s="17">
        <f>+P45*1000/P9</f>
        <v>481.18060386636051</v>
      </c>
      <c r="Q37" s="17">
        <f t="shared" si="30"/>
        <v>454.36792623214001</v>
      </c>
      <c r="R37" s="17">
        <f t="shared" si="30"/>
        <v>437.47514129272423</v>
      </c>
      <c r="S37" s="17">
        <f t="shared" ref="S37" si="31">+S45*1000/S9</f>
        <v>415.06229544266893</v>
      </c>
    </row>
    <row r="38" spans="3:22" s="7" customFormat="1" ht="13.5" customHeight="1" x14ac:dyDescent="0.25">
      <c r="D38" s="13" t="s">
        <v>146</v>
      </c>
      <c r="E38" s="13"/>
      <c r="F38" s="13"/>
      <c r="G38" s="22" t="s">
        <v>135</v>
      </c>
      <c r="H38" s="21"/>
      <c r="I38" s="17">
        <f t="shared" ref="I38:R38" si="32">+(I49-I45)*1000/I9</f>
        <v>-1628.6086601360155</v>
      </c>
      <c r="J38" s="17">
        <f t="shared" si="32"/>
        <v>-1696.3067644407843</v>
      </c>
      <c r="K38" s="17">
        <f t="shared" si="32"/>
        <v>-1649.4142424042557</v>
      </c>
      <c r="L38" s="17">
        <f t="shared" si="32"/>
        <v>-1737.4967030239086</v>
      </c>
      <c r="M38" s="17">
        <f t="shared" si="32"/>
        <v>-1746.7746077756203</v>
      </c>
      <c r="N38" s="17">
        <f t="shared" si="32"/>
        <v>-1718.1264800628196</v>
      </c>
      <c r="O38" s="17">
        <f t="shared" si="32"/>
        <v>-1742.5943660397907</v>
      </c>
      <c r="P38" s="17">
        <f t="shared" si="32"/>
        <v>-1888.3490546043001</v>
      </c>
      <c r="Q38" s="17">
        <f t="shared" si="32"/>
        <v>-1869.7736895970463</v>
      </c>
      <c r="R38" s="17">
        <f t="shared" si="32"/>
        <v>-1875.877944044985</v>
      </c>
      <c r="S38" s="17">
        <f>+(S49-S45)*1000/S9</f>
        <v>-1928.9011432290952</v>
      </c>
    </row>
    <row r="39" spans="3:22" s="7" customFormat="1" ht="13.5" customHeight="1" x14ac:dyDescent="0.25">
      <c r="D39" s="52" t="s">
        <v>172</v>
      </c>
      <c r="E39" s="13"/>
      <c r="F39" s="13"/>
      <c r="G39" s="42" t="s">
        <v>136</v>
      </c>
      <c r="H39" s="21"/>
      <c r="I39" s="55">
        <f t="shared" ref="I39:R39" si="33">+(I48/(I48+I47-I46-I45))</f>
        <v>0.37981357373302205</v>
      </c>
      <c r="J39" s="55">
        <f t="shared" si="33"/>
        <v>0.39759631668592488</v>
      </c>
      <c r="K39" s="55">
        <f t="shared" si="33"/>
        <v>0.42408398422290133</v>
      </c>
      <c r="L39" s="55">
        <f t="shared" si="33"/>
        <v>0.38945976238014524</v>
      </c>
      <c r="M39" s="55">
        <f t="shared" si="33"/>
        <v>0.39369942983036571</v>
      </c>
      <c r="N39" s="55">
        <f t="shared" si="33"/>
        <v>0.40609044804774763</v>
      </c>
      <c r="O39" s="55">
        <f t="shared" si="33"/>
        <v>0.40609121966336431</v>
      </c>
      <c r="P39" s="55">
        <f t="shared" si="33"/>
        <v>0.38447575200721884</v>
      </c>
      <c r="Q39" s="55">
        <f t="shared" si="33"/>
        <v>0.38657277548457408</v>
      </c>
      <c r="R39" s="55">
        <f t="shared" si="33"/>
        <v>0.3676622978481901</v>
      </c>
      <c r="S39" s="55">
        <f>+(S48/(S48+S47-S46-S45))</f>
        <v>0.35443989309903157</v>
      </c>
    </row>
    <row r="40" spans="3:22" s="7" customFormat="1" ht="13.5" customHeight="1" x14ac:dyDescent="0.25">
      <c r="D40" s="13" t="s">
        <v>147</v>
      </c>
      <c r="E40" s="13"/>
      <c r="F40" s="13"/>
      <c r="G40" s="22" t="s">
        <v>135</v>
      </c>
      <c r="H40" s="21"/>
      <c r="I40" s="17">
        <f t="shared" ref="I40:Q40" si="34">+I37+I38</f>
        <v>-1148.6706386509948</v>
      </c>
      <c r="J40" s="17">
        <f t="shared" si="34"/>
        <v>-1175.901610157232</v>
      </c>
      <c r="K40" s="17">
        <f t="shared" si="34"/>
        <v>-1167.2530686602058</v>
      </c>
      <c r="L40" s="17">
        <f t="shared" si="34"/>
        <v>-1220.0207903433507</v>
      </c>
      <c r="M40" s="17">
        <f t="shared" si="34"/>
        <v>-1208.4355027882243</v>
      </c>
      <c r="N40" s="17">
        <f t="shared" si="34"/>
        <v>-1195.4471258184785</v>
      </c>
      <c r="O40" s="17">
        <f t="shared" si="34"/>
        <v>-1257.2769928649673</v>
      </c>
      <c r="P40" s="17">
        <f t="shared" si="34"/>
        <v>-1407.1684507379396</v>
      </c>
      <c r="Q40" s="17">
        <f t="shared" si="34"/>
        <v>-1415.4057633649063</v>
      </c>
      <c r="R40" s="17">
        <f t="shared" ref="R40:S40" si="35">+R37+R38</f>
        <v>-1438.4028027522609</v>
      </c>
      <c r="S40" s="17">
        <f t="shared" si="35"/>
        <v>-1513.8388477864262</v>
      </c>
      <c r="U40" s="174"/>
      <c r="V40" s="174"/>
    </row>
    <row r="41" spans="3:22" s="7" customFormat="1" ht="13.5" customHeight="1" x14ac:dyDescent="0.25">
      <c r="D41" s="13" t="s">
        <v>240</v>
      </c>
      <c r="E41" s="13"/>
      <c r="F41" s="13"/>
      <c r="G41" s="22" t="s">
        <v>141</v>
      </c>
      <c r="H41" s="13"/>
      <c r="I41" s="173">
        <f t="shared" ref="I41:R41" si="36">+(-I40/(I22*12))</f>
        <v>4.1613281051244702</v>
      </c>
      <c r="J41" s="173">
        <f t="shared" si="36"/>
        <v>3.9897455234108139</v>
      </c>
      <c r="K41" s="173">
        <f t="shared" si="36"/>
        <v>3.7371516855536999</v>
      </c>
      <c r="L41" s="173">
        <f t="shared" si="36"/>
        <v>3.7737510326048151</v>
      </c>
      <c r="M41" s="173">
        <f t="shared" si="36"/>
        <v>3.5210741871160018</v>
      </c>
      <c r="N41" s="173">
        <f t="shared" si="36"/>
        <v>3.3490861896003854</v>
      </c>
      <c r="O41" s="173">
        <f t="shared" si="36"/>
        <v>3.4190534309066725</v>
      </c>
      <c r="P41" s="173">
        <f t="shared" si="36"/>
        <v>3.756213366949908</v>
      </c>
      <c r="Q41" s="173">
        <f t="shared" si="36"/>
        <v>3.7271153063249245</v>
      </c>
      <c r="R41" s="173">
        <f t="shared" si="36"/>
        <v>3.620813029757695</v>
      </c>
      <c r="S41" s="173">
        <f t="shared" ref="S41" si="37">+(-S40/(S22*12))</f>
        <v>3.6757001327055145</v>
      </c>
    </row>
    <row r="42" spans="3:22" s="7" customFormat="1" ht="13.5" customHeight="1" x14ac:dyDescent="0.25">
      <c r="D42" s="13" t="s">
        <v>300</v>
      </c>
      <c r="E42" s="13"/>
      <c r="F42" s="13"/>
      <c r="G42" s="22" t="s">
        <v>136</v>
      </c>
      <c r="H42" s="13"/>
      <c r="I42" s="282">
        <f t="shared" ref="I42:R42" si="38">+-I49/(I30+I32)</f>
        <v>0.76821418893284921</v>
      </c>
      <c r="J42" s="282">
        <f t="shared" si="38"/>
        <v>0.76279355981997521</v>
      </c>
      <c r="K42" s="282">
        <f t="shared" si="38"/>
        <v>0.71305355411124294</v>
      </c>
      <c r="L42" s="282">
        <f t="shared" si="38"/>
        <v>0.74608586951751898</v>
      </c>
      <c r="M42" s="282">
        <f t="shared" si="38"/>
        <v>0.7219057149167124</v>
      </c>
      <c r="N42" s="282">
        <f t="shared" si="38"/>
        <v>0.64219023245540474</v>
      </c>
      <c r="O42" s="282">
        <f t="shared" si="38"/>
        <v>0.68682782437099166</v>
      </c>
      <c r="P42" s="282">
        <f t="shared" si="38"/>
        <v>0.70532401722492699</v>
      </c>
      <c r="Q42" s="282">
        <f t="shared" si="38"/>
        <v>0.63847759314337571</v>
      </c>
      <c r="R42" s="282">
        <f t="shared" si="38"/>
        <v>0.60795229768947601</v>
      </c>
      <c r="S42" s="282">
        <f t="shared" ref="S42" si="39">+-S49/(S30+S32)</f>
        <v>0.59570461348646386</v>
      </c>
    </row>
    <row r="43" spans="3:22" s="7" customFormat="1" ht="12" customHeight="1" x14ac:dyDescent="0.25">
      <c r="D43" s="262"/>
      <c r="F43" s="263"/>
      <c r="G43" s="100"/>
      <c r="J43" s="264"/>
      <c r="K43" s="264"/>
      <c r="L43" s="264"/>
      <c r="M43" s="264"/>
      <c r="N43" s="264"/>
      <c r="O43" s="264"/>
      <c r="P43" s="264"/>
      <c r="Q43" s="264"/>
      <c r="R43" s="264"/>
      <c r="S43" s="264"/>
    </row>
    <row r="44" spans="3:22" s="7" customFormat="1" ht="13.5" customHeight="1" x14ac:dyDescent="0.25">
      <c r="D44" s="33" t="s">
        <v>144</v>
      </c>
      <c r="E44" s="12"/>
      <c r="F44" s="12"/>
      <c r="G44" s="39"/>
      <c r="H44" s="12"/>
      <c r="I44" s="12"/>
      <c r="J44" s="12"/>
      <c r="K44" s="12"/>
      <c r="L44" s="12"/>
      <c r="M44" s="12"/>
      <c r="N44" s="12"/>
      <c r="O44" s="12"/>
      <c r="P44" s="12"/>
      <c r="Q44" s="12"/>
      <c r="R44" s="231"/>
      <c r="S44" s="231"/>
    </row>
    <row r="45" spans="3:22" s="20" customFormat="1" ht="13.5" customHeight="1" x14ac:dyDescent="0.25">
      <c r="D45" s="13" t="s">
        <v>159</v>
      </c>
      <c r="E45" s="13"/>
      <c r="F45" s="13"/>
      <c r="G45" s="22" t="s">
        <v>134</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c r="S45" s="44">
        <v>362.19</v>
      </c>
    </row>
    <row r="46" spans="3:22" s="20" customFormat="1" ht="13.5" hidden="1" customHeight="1" outlineLevel="1" x14ac:dyDescent="0.25">
      <c r="D46" s="13" t="s">
        <v>501</v>
      </c>
      <c r="E46" s="13"/>
      <c r="F46" s="13"/>
      <c r="G46" s="22" t="s">
        <v>134</v>
      </c>
      <c r="H46" s="44"/>
      <c r="I46" s="44">
        <v>6.8470000000000004</v>
      </c>
      <c r="J46" s="44">
        <v>7.2850000000000001</v>
      </c>
      <c r="K46" s="44">
        <v>6.7210000000000001</v>
      </c>
      <c r="L46" s="44">
        <v>6.1340000000000003</v>
      </c>
      <c r="M46" s="44">
        <v>5.1740000000000004</v>
      </c>
      <c r="N46" s="44">
        <v>0</v>
      </c>
      <c r="O46" s="44">
        <v>4.5380000000000003</v>
      </c>
      <c r="P46" s="44">
        <v>3.629</v>
      </c>
      <c r="Q46" s="44">
        <v>2.9929999999999999</v>
      </c>
      <c r="R46" s="44">
        <v>3.5030000000000001</v>
      </c>
      <c r="S46" s="44">
        <v>3.9790000000000001</v>
      </c>
    </row>
    <row r="47" spans="3:22" s="20" customFormat="1" ht="13.5" customHeight="1" collapsed="1" x14ac:dyDescent="0.25">
      <c r="D47" s="13" t="s">
        <v>12</v>
      </c>
      <c r="E47" s="13"/>
      <c r="F47" s="13"/>
      <c r="G47" s="22" t="s">
        <v>134</v>
      </c>
      <c r="H47" s="44">
        <v>-137.202</v>
      </c>
      <c r="I47" s="44">
        <v>-160.93299999999999</v>
      </c>
      <c r="J47" s="44">
        <v>-177.36099999999999</v>
      </c>
      <c r="K47" s="44">
        <v>-202.81899999999999</v>
      </c>
      <c r="L47" s="44">
        <v>-277.76799999999997</v>
      </c>
      <c r="M47" s="44">
        <v>-316.29700000000003</v>
      </c>
      <c r="N47" s="44">
        <v>-321.99900000000002</v>
      </c>
      <c r="O47" s="44">
        <v>-421.13900000000001</v>
      </c>
      <c r="P47" s="44">
        <v>-544.94899999999996</v>
      </c>
      <c r="Q47" s="44">
        <v>-551.06299999999999</v>
      </c>
      <c r="R47" s="44">
        <v>-627.44100000000003</v>
      </c>
      <c r="S47" s="44">
        <v>-723</v>
      </c>
    </row>
    <row r="48" spans="3:22" s="7" customFormat="1" ht="13.5" customHeight="1" x14ac:dyDescent="0.25">
      <c r="D48" s="13" t="s">
        <v>142</v>
      </c>
      <c r="E48" s="13"/>
      <c r="F48" s="13"/>
      <c r="G48" s="22" t="s">
        <v>134</v>
      </c>
      <c r="H48" s="13"/>
      <c r="I48" s="44">
        <v>-193.42500000000001</v>
      </c>
      <c r="J48" s="44">
        <v>-245.33799999999999</v>
      </c>
      <c r="K48" s="44">
        <v>-310.40699999999998</v>
      </c>
      <c r="L48" s="44">
        <v>-351.30399999999997</v>
      </c>
      <c r="M48" s="44">
        <v>-422.44499999999999</v>
      </c>
      <c r="N48" s="44">
        <v>-451.37400000000002</v>
      </c>
      <c r="O48" s="44">
        <v>-546.44000000000005</v>
      </c>
      <c r="P48" s="44">
        <v>-583.73800000000006</v>
      </c>
      <c r="Q48" s="44">
        <v>-577.45699999999999</v>
      </c>
      <c r="R48" s="44">
        <v>-580.452</v>
      </c>
      <c r="S48" s="44">
        <v>-598</v>
      </c>
    </row>
    <row r="49" spans="3:22" s="20" customFormat="1" ht="13.5" customHeight="1" x14ac:dyDescent="0.25">
      <c r="D49" s="13" t="s">
        <v>307</v>
      </c>
      <c r="E49" s="13"/>
      <c r="F49" s="13"/>
      <c r="G49" s="22" t="s">
        <v>134</v>
      </c>
      <c r="H49" s="23"/>
      <c r="I49" s="17">
        <f t="shared" ref="I49:R49" si="40">I47+I48</f>
        <v>-354.358</v>
      </c>
      <c r="J49" s="17">
        <f t="shared" si="40"/>
        <v>-422.69899999999996</v>
      </c>
      <c r="K49" s="17">
        <f t="shared" si="40"/>
        <v>-513.226</v>
      </c>
      <c r="L49" s="17">
        <f t="shared" si="40"/>
        <v>-629.07199999999989</v>
      </c>
      <c r="M49" s="17">
        <f t="shared" si="40"/>
        <v>-738.74199999999996</v>
      </c>
      <c r="N49" s="17">
        <f t="shared" si="40"/>
        <v>-773.37300000000005</v>
      </c>
      <c r="O49" s="17">
        <f t="shared" si="40"/>
        <v>-967.57900000000006</v>
      </c>
      <c r="P49" s="17">
        <f t="shared" si="40"/>
        <v>-1128.6869999999999</v>
      </c>
      <c r="Q49" s="17">
        <f t="shared" si="40"/>
        <v>-1128.52</v>
      </c>
      <c r="R49" s="17">
        <f t="shared" si="40"/>
        <v>-1207.893</v>
      </c>
      <c r="S49" s="17">
        <f t="shared" ref="S49" si="41">S47+S48</f>
        <v>-1321</v>
      </c>
      <c r="T49" s="7"/>
      <c r="V49" s="304"/>
    </row>
    <row r="50" spans="3:22" s="7" customFormat="1" ht="8.85" customHeight="1" x14ac:dyDescent="0.25">
      <c r="G50" s="41"/>
    </row>
    <row r="51" spans="3:22" s="7" customFormat="1" ht="14.1" customHeight="1" x14ac:dyDescent="0.25">
      <c r="C51" s="46" t="s">
        <v>301</v>
      </c>
      <c r="G51" s="41"/>
    </row>
    <row r="52" spans="3:22" s="7" customFormat="1" ht="14.1" customHeight="1" x14ac:dyDescent="0.25">
      <c r="D52" s="33" t="s">
        <v>143</v>
      </c>
      <c r="E52" s="12"/>
      <c r="F52" s="12"/>
      <c r="G52" s="39"/>
      <c r="H52" s="12"/>
      <c r="I52" s="12"/>
      <c r="J52" s="12"/>
      <c r="K52" s="12"/>
      <c r="L52" s="12"/>
      <c r="M52" s="12"/>
      <c r="N52" s="12"/>
      <c r="O52" s="12"/>
      <c r="P52" s="12"/>
      <c r="Q52" s="12"/>
      <c r="R52" s="231"/>
      <c r="S52" s="231"/>
    </row>
    <row r="53" spans="3:22" s="20" customFormat="1" ht="14.1" customHeight="1" x14ac:dyDescent="0.25">
      <c r="D53" s="13" t="s">
        <v>160</v>
      </c>
      <c r="E53" s="13"/>
      <c r="F53" s="13"/>
      <c r="G53" s="22" t="s">
        <v>134</v>
      </c>
      <c r="H53" s="23"/>
      <c r="I53" s="44">
        <v>0</v>
      </c>
      <c r="J53" s="44">
        <v>0</v>
      </c>
      <c r="K53" s="44">
        <v>2.1829999999999998</v>
      </c>
      <c r="L53" s="44">
        <v>16.167000000000002</v>
      </c>
      <c r="M53" s="44">
        <v>22.696000000000002</v>
      </c>
      <c r="N53" s="44">
        <v>60.183999999999997</v>
      </c>
      <c r="O53" s="44">
        <v>91.682000000000002</v>
      </c>
      <c r="P53" s="44">
        <v>82.91</v>
      </c>
      <c r="Q53" s="44">
        <v>92.403999999999996</v>
      </c>
      <c r="R53" s="44">
        <v>92.840999999999994</v>
      </c>
      <c r="S53" s="44">
        <v>115.486</v>
      </c>
    </row>
    <row r="54" spans="3:22" s="20" customFormat="1" ht="14.1" customHeight="1" x14ac:dyDescent="0.25">
      <c r="D54" s="13" t="s">
        <v>14</v>
      </c>
      <c r="E54" s="13"/>
      <c r="F54" s="13"/>
      <c r="G54" s="22" t="s">
        <v>134</v>
      </c>
      <c r="H54" s="23"/>
      <c r="I54" s="44">
        <v>4.2999999999999997E-2</v>
      </c>
      <c r="J54" s="44">
        <v>0.371</v>
      </c>
      <c r="K54" s="44">
        <v>0.46400000000000002</v>
      </c>
      <c r="L54" s="44">
        <v>-2.3220000000000001</v>
      </c>
      <c r="M54" s="44">
        <v>2.0350000000000001</v>
      </c>
      <c r="N54" s="44">
        <v>-14.206</v>
      </c>
      <c r="O54" s="44">
        <v>-8.4480000000000004</v>
      </c>
      <c r="P54" s="44">
        <v>2.4239999999999999</v>
      </c>
      <c r="Q54" s="44">
        <v>6.3090000000000002</v>
      </c>
      <c r="R54" s="44">
        <v>19.594000000000001</v>
      </c>
      <c r="S54" s="44">
        <v>21.9</v>
      </c>
    </row>
    <row r="55" spans="3:22" s="7" customFormat="1" ht="14.1" customHeight="1" x14ac:dyDescent="0.25">
      <c r="D55" s="13" t="s">
        <v>148</v>
      </c>
      <c r="E55" s="13"/>
      <c r="F55" s="13"/>
      <c r="G55" s="22" t="s">
        <v>134</v>
      </c>
      <c r="H55" s="13"/>
      <c r="I55" s="44">
        <v>0</v>
      </c>
      <c r="J55" s="44">
        <v>0</v>
      </c>
      <c r="K55" s="44">
        <v>0</v>
      </c>
      <c r="L55" s="44">
        <v>-8.5660000000000007</v>
      </c>
      <c r="M55" s="44">
        <v>-8.25</v>
      </c>
      <c r="N55" s="44">
        <v>-7.7960000000000003</v>
      </c>
      <c r="O55" s="44">
        <v>-9.7669999999999995</v>
      </c>
      <c r="P55" s="44">
        <v>-8.8390000000000004</v>
      </c>
      <c r="Q55" s="44">
        <v>-17.327999999999999</v>
      </c>
      <c r="R55" s="44">
        <v>-16.658000000000001</v>
      </c>
      <c r="S55" s="44">
        <v>-4.9859999999999998</v>
      </c>
    </row>
    <row r="56" spans="3:22" s="20" customFormat="1" ht="14.1" customHeight="1" x14ac:dyDescent="0.25">
      <c r="D56" s="13" t="s">
        <v>309</v>
      </c>
      <c r="E56" s="13"/>
      <c r="F56" s="13"/>
      <c r="G56" s="22" t="s">
        <v>134</v>
      </c>
      <c r="H56" s="23"/>
      <c r="I56" s="17">
        <f t="shared" ref="I56:K56" si="42">I54+I55</f>
        <v>4.2999999999999997E-2</v>
      </c>
      <c r="J56" s="17">
        <f t="shared" si="42"/>
        <v>0.371</v>
      </c>
      <c r="K56" s="17">
        <f t="shared" si="42"/>
        <v>0.46400000000000002</v>
      </c>
      <c r="L56" s="17">
        <f t="shared" ref="L56:R56" si="43">L54+L55</f>
        <v>-10.888000000000002</v>
      </c>
      <c r="M56" s="17">
        <f t="shared" si="43"/>
        <v>-6.2149999999999999</v>
      </c>
      <c r="N56" s="17">
        <f t="shared" si="43"/>
        <v>-22.001999999999999</v>
      </c>
      <c r="O56" s="17">
        <f t="shared" si="43"/>
        <v>-18.215</v>
      </c>
      <c r="P56" s="17">
        <f t="shared" si="43"/>
        <v>-6.4150000000000009</v>
      </c>
      <c r="Q56" s="17">
        <f t="shared" si="43"/>
        <v>-11.018999999999998</v>
      </c>
      <c r="R56" s="17">
        <f t="shared" si="43"/>
        <v>2.9359999999999999</v>
      </c>
      <c r="S56" s="17">
        <f t="shared" ref="S56" si="44">S54+S55</f>
        <v>16.913999999999998</v>
      </c>
      <c r="T56" s="7"/>
    </row>
    <row r="57" spans="3:22" s="7" customFormat="1" ht="14.1" customHeight="1" x14ac:dyDescent="0.25">
      <c r="G57" s="41"/>
      <c r="P57" s="233"/>
      <c r="R57" s="233"/>
      <c r="S57" s="233"/>
    </row>
    <row r="58" spans="3:22" s="7" customFormat="1" ht="14.1" customHeight="1" x14ac:dyDescent="0.25">
      <c r="C58" s="46" t="s">
        <v>8</v>
      </c>
      <c r="D58" s="46"/>
      <c r="G58" s="41"/>
      <c r="H58" s="50"/>
      <c r="I58" s="50"/>
      <c r="J58" s="50"/>
      <c r="K58" s="50"/>
      <c r="L58" s="50"/>
      <c r="M58" s="50"/>
      <c r="N58" s="50"/>
      <c r="O58" s="50"/>
      <c r="P58" s="50"/>
      <c r="Q58" s="50"/>
      <c r="R58" s="50"/>
      <c r="S58" s="50"/>
    </row>
    <row r="59" spans="3:22" s="7" customFormat="1" ht="14.1" customHeight="1" x14ac:dyDescent="0.25">
      <c r="D59" s="33" t="s">
        <v>231</v>
      </c>
      <c r="E59" s="12"/>
      <c r="F59" s="12"/>
      <c r="G59" s="39"/>
      <c r="H59" s="12"/>
      <c r="I59" s="12"/>
      <c r="J59" s="12"/>
      <c r="K59" s="12"/>
      <c r="L59" s="12"/>
      <c r="M59" s="12"/>
      <c r="N59" s="12"/>
      <c r="O59" s="12"/>
      <c r="P59" s="12"/>
      <c r="Q59" s="12"/>
      <c r="R59" s="12"/>
      <c r="S59" s="12"/>
    </row>
    <row r="60" spans="3:22" s="20" customFormat="1" ht="14.1" customHeight="1" x14ac:dyDescent="0.25">
      <c r="D60" s="13" t="s">
        <v>185</v>
      </c>
      <c r="E60" s="13"/>
      <c r="F60" s="13"/>
      <c r="G60" s="22" t="s">
        <v>134</v>
      </c>
      <c r="H60" s="17">
        <f t="shared" ref="H60:R60" si="45">+H28+H45+H53</f>
        <v>884.1</v>
      </c>
      <c r="I60" s="17">
        <f t="shared" si="45"/>
        <v>1011.8199999999999</v>
      </c>
      <c r="J60" s="17">
        <f t="shared" si="45"/>
        <v>1184.49</v>
      </c>
      <c r="K60" s="17">
        <f t="shared" si="45"/>
        <v>1372.183</v>
      </c>
      <c r="L60" s="17">
        <f t="shared" si="45"/>
        <v>1612.5259999999998</v>
      </c>
      <c r="M60" s="17">
        <f t="shared" si="45"/>
        <v>1900.7299999999998</v>
      </c>
      <c r="N60" s="17">
        <f t="shared" si="45"/>
        <v>2138.9030000000002</v>
      </c>
      <c r="O60" s="17">
        <f t="shared" si="45"/>
        <v>2508.8469999999998</v>
      </c>
      <c r="P60" s="17">
        <f t="shared" si="45"/>
        <v>2827.0219999999999</v>
      </c>
      <c r="Q60" s="17">
        <f t="shared" si="45"/>
        <v>3089.971</v>
      </c>
      <c r="R60" s="17">
        <f t="shared" si="45"/>
        <v>3408.018</v>
      </c>
      <c r="S60" s="17">
        <f t="shared" ref="S60" si="46">+S28+S45+S53</f>
        <v>3745.4459999999999</v>
      </c>
      <c r="U60" s="177"/>
      <c r="V60" s="177"/>
    </row>
    <row r="61" spans="3:22" s="7" customFormat="1" ht="14.1" customHeight="1" x14ac:dyDescent="0.25">
      <c r="D61" s="34" t="s">
        <v>138</v>
      </c>
      <c r="E61" s="19"/>
      <c r="F61" s="19"/>
      <c r="G61" s="97" t="s">
        <v>136</v>
      </c>
      <c r="H61" s="13"/>
      <c r="I61" s="51">
        <f>+IFERROR(I60/H60-1,"n.a.")</f>
        <v>0.14446329600723895</v>
      </c>
      <c r="J61" s="51">
        <f t="shared" ref="J61" si="47">+IFERROR(J60/I60-1,"n.a.")</f>
        <v>0.17065288292384029</v>
      </c>
      <c r="K61" s="51">
        <f t="shared" ref="K61" si="48">+IFERROR(K60/J60-1,"n.a.")</f>
        <v>0.15845891480721663</v>
      </c>
      <c r="L61" s="51">
        <f t="shared" ref="L61" si="49">+IFERROR(L60/K60-1,"n.a.")</f>
        <v>0.17515375135823708</v>
      </c>
      <c r="M61" s="51">
        <f t="shared" ref="M61" si="50">+IFERROR(M60/L60-1,"n.a.")</f>
        <v>0.17872828097035343</v>
      </c>
      <c r="N61" s="51">
        <f t="shared" ref="N61" si="51">+IFERROR(N60/M60-1,"n.a.")</f>
        <v>0.12530606661651067</v>
      </c>
      <c r="O61" s="51">
        <f>+IFERROR(O60/N60-1,"n.a.")</f>
        <v>0.17295969008412237</v>
      </c>
      <c r="P61" s="51">
        <f t="shared" ref="P61" si="52">+IFERROR(P60/O60-1,"n.a.")</f>
        <v>0.12682120511932382</v>
      </c>
      <c r="Q61" s="51">
        <f t="shared" ref="Q61:S61" si="53">+IFERROR(Q60/P60-1,"n.a.")</f>
        <v>9.3012717976726167E-2</v>
      </c>
      <c r="R61" s="51">
        <f t="shared" si="53"/>
        <v>0.1029287977136355</v>
      </c>
      <c r="S61" s="51">
        <f t="shared" si="53"/>
        <v>9.9010040439927227E-2</v>
      </c>
    </row>
    <row r="62" spans="3:22" s="20" customFormat="1" ht="14.1" customHeight="1" x14ac:dyDescent="0.25">
      <c r="D62" s="13" t="s">
        <v>1</v>
      </c>
      <c r="E62" s="13"/>
      <c r="F62" s="13"/>
      <c r="G62" s="22" t="s">
        <v>134</v>
      </c>
      <c r="H62" s="17">
        <f t="shared" ref="H62:R62" si="54">+H30+H47+H54</f>
        <v>303.76900000000001</v>
      </c>
      <c r="I62" s="17">
        <f t="shared" si="54"/>
        <v>360.88499999999999</v>
      </c>
      <c r="J62" s="17">
        <f t="shared" si="54"/>
        <v>452.85599999999999</v>
      </c>
      <c r="K62" s="17">
        <f t="shared" si="54"/>
        <v>557.55400000000009</v>
      </c>
      <c r="L62" s="17">
        <f t="shared" si="54"/>
        <v>610.61399999999992</v>
      </c>
      <c r="M62" s="17">
        <f t="shared" si="54"/>
        <v>761.0859999999999</v>
      </c>
      <c r="N62" s="17">
        <f t="shared" si="54"/>
        <v>919.56899999999985</v>
      </c>
      <c r="O62" s="17">
        <f t="shared" si="54"/>
        <v>1047.836</v>
      </c>
      <c r="P62" s="17">
        <f t="shared" si="54"/>
        <v>1151.81</v>
      </c>
      <c r="Q62" s="17">
        <f t="shared" si="54"/>
        <v>1340.5559999999998</v>
      </c>
      <c r="R62" s="173">
        <f t="shared" si="54"/>
        <v>1534.0409999999999</v>
      </c>
      <c r="S62" s="17">
        <f t="shared" ref="S62" si="55">+S30+S47+S54</f>
        <v>1708</v>
      </c>
      <c r="V62" s="177"/>
    </row>
    <row r="63" spans="3:22" s="7" customFormat="1" ht="14.1" customHeight="1" x14ac:dyDescent="0.25">
      <c r="D63" s="52" t="s">
        <v>166</v>
      </c>
      <c r="E63" s="13"/>
      <c r="F63" s="13"/>
      <c r="G63" s="22" t="s">
        <v>136</v>
      </c>
      <c r="H63" s="13"/>
      <c r="I63" s="51">
        <f t="shared" ref="I63:Q63" si="56">+IFERROR(I62/I60,"n.a.")</f>
        <v>0.35666917040580343</v>
      </c>
      <c r="J63" s="51">
        <f t="shared" si="56"/>
        <v>0.38232150545804522</v>
      </c>
      <c r="K63" s="51">
        <f t="shared" si="56"/>
        <v>0.4063262698925727</v>
      </c>
      <c r="L63" s="51">
        <f t="shared" si="56"/>
        <v>0.37866924316259087</v>
      </c>
      <c r="M63" s="51">
        <f t="shared" si="56"/>
        <v>0.40041773423895027</v>
      </c>
      <c r="N63" s="51">
        <f t="shared" si="56"/>
        <v>0.42992552724457339</v>
      </c>
      <c r="O63" s="51">
        <f t="shared" si="56"/>
        <v>0.41765639754038414</v>
      </c>
      <c r="P63" s="51">
        <f t="shared" si="56"/>
        <v>0.40742873596314427</v>
      </c>
      <c r="Q63" s="51">
        <f t="shared" si="56"/>
        <v>0.43384096485047913</v>
      </c>
      <c r="R63" s="51">
        <f t="shared" ref="R63:S63" si="57">+IFERROR(R62/R60,"n.a.")</f>
        <v>0.45012702397698601</v>
      </c>
      <c r="S63" s="51">
        <f t="shared" si="57"/>
        <v>0.45602045791075352</v>
      </c>
    </row>
    <row r="64" spans="3:22" s="7" customFormat="1" ht="14.1" customHeight="1" x14ac:dyDescent="0.25">
      <c r="D64" s="74" t="s">
        <v>363</v>
      </c>
      <c r="E64" s="13"/>
      <c r="F64" s="13"/>
      <c r="G64" s="22" t="s">
        <v>134</v>
      </c>
      <c r="H64" s="23"/>
      <c r="I64" s="58">
        <f t="shared" ref="I64:R64" si="58">I66-I62</f>
        <v>-147.58900000000006</v>
      </c>
      <c r="J64" s="58">
        <f t="shared" si="58"/>
        <v>-176.55600000000004</v>
      </c>
      <c r="K64" s="58">
        <f t="shared" si="58"/>
        <v>-195.32599999999996</v>
      </c>
      <c r="L64" s="58">
        <f t="shared" si="58"/>
        <v>-240.34099999999978</v>
      </c>
      <c r="M64" s="58">
        <f t="shared" si="58"/>
        <v>-312.28899999999987</v>
      </c>
      <c r="N64" s="58">
        <f t="shared" si="58"/>
        <v>-369.86899999999969</v>
      </c>
      <c r="O64" s="58">
        <f t="shared" si="58"/>
        <v>-475.596</v>
      </c>
      <c r="P64" s="58">
        <f t="shared" si="58"/>
        <v>-574.94799999999998</v>
      </c>
      <c r="Q64" s="58">
        <f t="shared" si="58"/>
        <v>-646.58799999999974</v>
      </c>
      <c r="R64" s="58">
        <f t="shared" si="58"/>
        <v>-714.90699999999993</v>
      </c>
      <c r="S64" s="58">
        <f t="shared" ref="S64" si="59">S66-S62</f>
        <v>-755.13</v>
      </c>
    </row>
    <row r="65" spans="4:22" s="7" customFormat="1" ht="14.1" customHeight="1" x14ac:dyDescent="0.25">
      <c r="D65" s="201" t="s">
        <v>150</v>
      </c>
      <c r="E65" s="13"/>
      <c r="F65" s="13"/>
      <c r="G65" s="22" t="s">
        <v>136</v>
      </c>
      <c r="H65" s="13"/>
      <c r="I65" s="35">
        <f t="shared" ref="I65:N65" si="60">+IFERROR(-I64/I60,"n.a.")</f>
        <v>0.14586487715206267</v>
      </c>
      <c r="J65" s="35">
        <f t="shared" si="60"/>
        <v>0.14905655598612064</v>
      </c>
      <c r="K65" s="35">
        <f t="shared" si="60"/>
        <v>0.14234690270904096</v>
      </c>
      <c r="L65" s="35">
        <f t="shared" si="60"/>
        <v>0.14904627894371925</v>
      </c>
      <c r="M65" s="35">
        <f t="shared" si="60"/>
        <v>0.16429950597928158</v>
      </c>
      <c r="N65" s="35">
        <f t="shared" si="60"/>
        <v>0.17292462538039344</v>
      </c>
      <c r="O65" s="35">
        <f>+IFERROR(-O64/O60,"n.a.")</f>
        <v>0.18956755832460093</v>
      </c>
      <c r="P65" s="35">
        <f>+IFERROR(-P64/P60,"n.a.")</f>
        <v>0.2033758492151812</v>
      </c>
      <c r="Q65" s="35">
        <f>+IFERROR(-Q64/Q60,"n.a.")</f>
        <v>0.20925374380536249</v>
      </c>
      <c r="R65" s="35">
        <f>+IFERROR(-R64/R60,"n.a.")</f>
        <v>0.20977207280008495</v>
      </c>
      <c r="S65" s="35">
        <f>+IFERROR(-S64/S60,"n.a.")</f>
        <v>0.20161283863123378</v>
      </c>
    </row>
    <row r="66" spans="4:22" s="20" customFormat="1" ht="14.1" customHeight="1" x14ac:dyDescent="0.25">
      <c r="D66" s="74" t="s">
        <v>199</v>
      </c>
      <c r="E66" s="13"/>
      <c r="F66" s="13"/>
      <c r="G66" s="22" t="s">
        <v>134</v>
      </c>
      <c r="H66" s="23"/>
      <c r="I66" s="255">
        <f>+'Annual IS'!D32</f>
        <v>213.29599999999994</v>
      </c>
      <c r="J66" s="255">
        <f>+'Annual IS'!E32</f>
        <v>276.29999999999995</v>
      </c>
      <c r="K66" s="255">
        <f>+'Annual IS'!F32</f>
        <v>362.22800000000012</v>
      </c>
      <c r="L66" s="255">
        <f>+'Annual IS'!G32</f>
        <v>370.27300000000014</v>
      </c>
      <c r="M66" s="255">
        <f>+'Annual IS'!H32</f>
        <v>448.79700000000003</v>
      </c>
      <c r="N66" s="255">
        <f>+'Annual IS'!I32</f>
        <v>549.70000000000016</v>
      </c>
      <c r="O66" s="255">
        <f>+'Annual IS'!J32</f>
        <v>572.24</v>
      </c>
      <c r="P66" s="255">
        <f>+'Annual IS'!K32</f>
        <v>576.86199999999997</v>
      </c>
      <c r="Q66" s="255">
        <f>+'Annual IS'!L32</f>
        <v>693.96800000000007</v>
      </c>
      <c r="R66" s="341">
        <f>+'Annual IS'!M32</f>
        <v>819.13400000000001</v>
      </c>
      <c r="S66" s="255">
        <f>+'Annual IS'!N32</f>
        <v>952.87</v>
      </c>
      <c r="V66" s="177"/>
    </row>
    <row r="67" spans="4:22" s="7" customFormat="1" ht="14.1" customHeight="1" x14ac:dyDescent="0.25">
      <c r="D67" s="52" t="s">
        <v>200</v>
      </c>
      <c r="E67" s="13"/>
      <c r="F67" s="13"/>
      <c r="G67" s="22" t="s">
        <v>136</v>
      </c>
      <c r="H67" s="13"/>
      <c r="I67" s="51">
        <f t="shared" ref="I67:R67" si="61">+IFERROR(I66/I60,"n.a.")</f>
        <v>0.21080429325374073</v>
      </c>
      <c r="J67" s="51">
        <f t="shared" si="61"/>
        <v>0.23326494947192458</v>
      </c>
      <c r="K67" s="51">
        <f t="shared" si="61"/>
        <v>0.26397936718353171</v>
      </c>
      <c r="L67" s="51">
        <f t="shared" si="61"/>
        <v>0.22962296421887163</v>
      </c>
      <c r="M67" s="51">
        <f t="shared" si="61"/>
        <v>0.23611822825966869</v>
      </c>
      <c r="N67" s="51">
        <f t="shared" si="61"/>
        <v>0.25700090186417995</v>
      </c>
      <c r="O67" s="51">
        <f t="shared" si="61"/>
        <v>0.22808883921578321</v>
      </c>
      <c r="P67" s="51">
        <f t="shared" si="61"/>
        <v>0.20405288674796304</v>
      </c>
      <c r="Q67" s="51">
        <f t="shared" si="61"/>
        <v>0.22458722104511664</v>
      </c>
      <c r="R67" s="51">
        <f t="shared" si="61"/>
        <v>0.24035495117690106</v>
      </c>
      <c r="S67" s="51">
        <f t="shared" ref="S67" si="62">+IFERROR(S66/S60,"n.a.")</f>
        <v>0.25440761927951971</v>
      </c>
    </row>
    <row r="68" spans="4:22" s="20" customFormat="1" ht="14.1" customHeight="1" x14ac:dyDescent="0.25">
      <c r="D68" s="74" t="s">
        <v>294</v>
      </c>
      <c r="E68" s="13"/>
      <c r="F68" s="13"/>
      <c r="G68" s="22" t="s">
        <v>134</v>
      </c>
      <c r="H68" s="23"/>
      <c r="I68" s="58" t="str">
        <f>+I130</f>
        <v>n.a.</v>
      </c>
      <c r="J68" s="58" t="str">
        <f t="shared" ref="J68:R68" si="63">+J130</f>
        <v>n.a.</v>
      </c>
      <c r="K68" s="58" t="str">
        <f t="shared" si="63"/>
        <v>n.a.</v>
      </c>
      <c r="L68" s="58" t="str">
        <f t="shared" si="63"/>
        <v>n.a.</v>
      </c>
      <c r="M68" s="58" t="str">
        <f t="shared" si="63"/>
        <v>n.a.</v>
      </c>
      <c r="N68" s="58" t="str">
        <f t="shared" si="63"/>
        <v>n.a.</v>
      </c>
      <c r="O68" s="58">
        <f t="shared" si="63"/>
        <v>181.54799999999994</v>
      </c>
      <c r="P68" s="58">
        <f t="shared" si="63"/>
        <v>117.282</v>
      </c>
      <c r="Q68" s="58">
        <f t="shared" si="63"/>
        <v>179.00200000000007</v>
      </c>
      <c r="R68" s="58">
        <f t="shared" si="63"/>
        <v>234.62599999999998</v>
      </c>
      <c r="S68" s="58">
        <f t="shared" ref="S68" si="64">+S130</f>
        <v>361.35399999999993</v>
      </c>
      <c r="V68" s="177"/>
    </row>
    <row r="69" spans="4:22" s="7" customFormat="1" ht="14.1" customHeight="1" x14ac:dyDescent="0.25">
      <c r="D69" s="52" t="s">
        <v>306</v>
      </c>
      <c r="E69" s="13"/>
      <c r="F69" s="13"/>
      <c r="G69" s="22" t="s">
        <v>136</v>
      </c>
      <c r="H69" s="13"/>
      <c r="I69" s="51" t="str">
        <f>+IFERROR(I68/I60,"n.a.")</f>
        <v>n.a.</v>
      </c>
      <c r="J69" s="51" t="str">
        <f t="shared" ref="J69:R69" si="65">+IFERROR(J68/J60,"n.a.")</f>
        <v>n.a.</v>
      </c>
      <c r="K69" s="51" t="str">
        <f t="shared" si="65"/>
        <v>n.a.</v>
      </c>
      <c r="L69" s="51" t="str">
        <f t="shared" si="65"/>
        <v>n.a.</v>
      </c>
      <c r="M69" s="51" t="str">
        <f t="shared" si="65"/>
        <v>n.a.</v>
      </c>
      <c r="N69" s="51" t="str">
        <f t="shared" si="65"/>
        <v>n.a.</v>
      </c>
      <c r="O69" s="51">
        <f t="shared" si="65"/>
        <v>7.2363121386039064E-2</v>
      </c>
      <c r="P69" s="51">
        <f t="shared" si="65"/>
        <v>4.1486058474253115E-2</v>
      </c>
      <c r="Q69" s="51">
        <f t="shared" si="65"/>
        <v>5.7929993517738539E-2</v>
      </c>
      <c r="R69" s="51">
        <f t="shared" si="65"/>
        <v>6.8845293657486539E-2</v>
      </c>
      <c r="S69" s="51">
        <f t="shared" ref="S69" si="66">+IFERROR(S68/S60,"n.a.")</f>
        <v>9.6478229828970946E-2</v>
      </c>
    </row>
    <row r="70" spans="4:22" s="20" customFormat="1" ht="14.1" customHeight="1" x14ac:dyDescent="0.25">
      <c r="D70" s="74" t="s">
        <v>424</v>
      </c>
      <c r="E70" s="13"/>
      <c r="F70" s="13"/>
      <c r="G70" s="22" t="s">
        <v>135</v>
      </c>
      <c r="H70" s="23"/>
      <c r="I70" s="51" t="str">
        <f t="shared" ref="I70:Q70" si="67">+I134</f>
        <v>n.a.</v>
      </c>
      <c r="J70" s="51" t="str">
        <f t="shared" si="67"/>
        <v>n.a.</v>
      </c>
      <c r="K70" s="51" t="str">
        <f t="shared" si="67"/>
        <v>n.a.</v>
      </c>
      <c r="L70" s="51" t="str">
        <f t="shared" si="67"/>
        <v>n.a.</v>
      </c>
      <c r="M70" s="51" t="str">
        <f t="shared" si="67"/>
        <v>n.a.</v>
      </c>
      <c r="N70" s="51" t="str">
        <f t="shared" si="67"/>
        <v>n.a.</v>
      </c>
      <c r="O70" s="51" t="str">
        <f t="shared" si="67"/>
        <v>n.a.</v>
      </c>
      <c r="P70" s="51" t="str">
        <f t="shared" si="67"/>
        <v>n.a.</v>
      </c>
      <c r="Q70" s="51" t="str">
        <f t="shared" si="67"/>
        <v>n.a.</v>
      </c>
      <c r="R70" s="318">
        <f>+R132</f>
        <v>0.22691930660246995</v>
      </c>
      <c r="S70" s="318">
        <f>+S132</f>
        <v>0.3494847080802167</v>
      </c>
      <c r="V70" s="177"/>
    </row>
    <row r="71" spans="4:22" s="7" customFormat="1" ht="14.1" customHeight="1" x14ac:dyDescent="0.25">
      <c r="D71" s="57"/>
      <c r="G71" s="41"/>
      <c r="I71" s="272"/>
      <c r="J71" s="272"/>
      <c r="K71" s="272"/>
      <c r="L71" s="340"/>
      <c r="M71" s="272"/>
      <c r="N71" s="272"/>
      <c r="O71" s="272"/>
      <c r="P71" s="272"/>
      <c r="Q71" s="272"/>
      <c r="R71" s="272"/>
      <c r="S71" s="272"/>
    </row>
    <row r="72" spans="4:22" s="7" customFormat="1" ht="14.1" customHeight="1" x14ac:dyDescent="0.25">
      <c r="D72" s="33" t="s">
        <v>184</v>
      </c>
      <c r="E72" s="12"/>
      <c r="F72" s="12"/>
      <c r="G72" s="39"/>
      <c r="H72" s="12"/>
      <c r="I72" s="12"/>
      <c r="J72" s="12"/>
      <c r="K72" s="12"/>
      <c r="L72" s="12"/>
      <c r="M72" s="12"/>
      <c r="N72" s="12"/>
      <c r="O72" s="12"/>
      <c r="P72" s="12"/>
      <c r="Q72" s="12"/>
      <c r="R72" s="12"/>
      <c r="S72" s="12"/>
    </row>
    <row r="73" spans="4:22" s="7" customFormat="1" ht="14.1" customHeight="1" x14ac:dyDescent="0.25">
      <c r="D73" s="13" t="s">
        <v>430</v>
      </c>
      <c r="E73" s="26"/>
      <c r="F73" s="13"/>
      <c r="G73" s="22" t="s">
        <v>134</v>
      </c>
      <c r="H73" s="44"/>
      <c r="I73" s="44">
        <v>2798.819</v>
      </c>
      <c r="J73" s="44">
        <v>2998.1529999999998</v>
      </c>
      <c r="K73" s="44">
        <v>4200.5150000000003</v>
      </c>
      <c r="L73" s="44">
        <v>4749.6819999999998</v>
      </c>
      <c r="M73" s="44">
        <v>4993.9269999999997</v>
      </c>
      <c r="N73" s="44">
        <v>4977.8440000000001</v>
      </c>
      <c r="O73" s="44">
        <v>7022.7</v>
      </c>
      <c r="P73" s="44">
        <v>7222.732</v>
      </c>
      <c r="Q73" s="44">
        <v>7245.3360000000002</v>
      </c>
      <c r="R73" s="44">
        <v>7396.4930000000004</v>
      </c>
      <c r="S73" s="44">
        <v>4813.5370000000003</v>
      </c>
    </row>
    <row r="74" spans="4:22" s="7" customFormat="1" ht="14.1" customHeight="1" x14ac:dyDescent="0.25">
      <c r="D74" s="13" t="s">
        <v>152</v>
      </c>
      <c r="E74" s="26"/>
      <c r="F74" s="13"/>
      <c r="G74" s="22" t="s">
        <v>134</v>
      </c>
      <c r="H74" s="13"/>
      <c r="I74" s="58">
        <f t="shared" ref="I74:S74" si="68">I75-I73</f>
        <v>0</v>
      </c>
      <c r="J74" s="58">
        <f t="shared" si="68"/>
        <v>0</v>
      </c>
      <c r="K74" s="58">
        <f t="shared" si="68"/>
        <v>0</v>
      </c>
      <c r="L74" s="58">
        <f t="shared" si="68"/>
        <v>0</v>
      </c>
      <c r="M74" s="58">
        <f t="shared" si="68"/>
        <v>132.38200000000052</v>
      </c>
      <c r="N74" s="58">
        <f t="shared" si="68"/>
        <v>130.30199999999968</v>
      </c>
      <c r="O74" s="58">
        <f t="shared" si="68"/>
        <v>149.19999999999982</v>
      </c>
      <c r="P74" s="58">
        <f t="shared" si="68"/>
        <v>159.92600000000039</v>
      </c>
      <c r="Q74" s="58">
        <f t="shared" si="68"/>
        <v>162.33299999999963</v>
      </c>
      <c r="R74" s="58">
        <f t="shared" si="68"/>
        <v>190.97799999999916</v>
      </c>
      <c r="S74" s="58">
        <f t="shared" si="68"/>
        <v>208.89999999999964</v>
      </c>
    </row>
    <row r="75" spans="4:22" s="7" customFormat="1" ht="14.1" customHeight="1" x14ac:dyDescent="0.25">
      <c r="D75" s="13" t="s">
        <v>431</v>
      </c>
      <c r="E75" s="26"/>
      <c r="F75" s="13"/>
      <c r="G75" s="22" t="s">
        <v>134</v>
      </c>
      <c r="H75" s="44"/>
      <c r="I75" s="44">
        <v>2798.819</v>
      </c>
      <c r="J75" s="44">
        <v>2998.1529999999998</v>
      </c>
      <c r="K75" s="44">
        <v>4200.5150000000003</v>
      </c>
      <c r="L75" s="44">
        <v>4749.6819999999998</v>
      </c>
      <c r="M75" s="44">
        <v>5126.3090000000002</v>
      </c>
      <c r="N75" s="44">
        <v>5108.1459999999997</v>
      </c>
      <c r="O75" s="44">
        <v>7171.9</v>
      </c>
      <c r="P75" s="44">
        <v>7382.6580000000004</v>
      </c>
      <c r="Q75" s="44">
        <v>7407.6689999999999</v>
      </c>
      <c r="R75" s="44">
        <v>7587.4709999999995</v>
      </c>
      <c r="S75" s="44">
        <v>5022.4369999999999</v>
      </c>
    </row>
    <row r="76" spans="4:22" s="7" customFormat="1" ht="14.1" customHeight="1" x14ac:dyDescent="0.25">
      <c r="D76" s="13" t="s">
        <v>432</v>
      </c>
      <c r="E76" s="73"/>
      <c r="F76" s="13"/>
      <c r="G76" s="22" t="s">
        <v>141</v>
      </c>
      <c r="H76" s="13"/>
      <c r="I76" s="31">
        <v>7.8</v>
      </c>
      <c r="J76" s="31">
        <v>6.6</v>
      </c>
      <c r="K76" s="31">
        <v>7.5</v>
      </c>
      <c r="L76" s="31">
        <v>7.6</v>
      </c>
      <c r="M76" s="31">
        <v>6.7</v>
      </c>
      <c r="N76" s="31">
        <v>5.6</v>
      </c>
      <c r="O76" s="31">
        <v>6.8</v>
      </c>
      <c r="P76" s="31">
        <v>6.4</v>
      </c>
      <c r="Q76" s="31">
        <v>5.5</v>
      </c>
      <c r="R76" s="31">
        <v>5</v>
      </c>
      <c r="S76" s="31">
        <v>2.94</v>
      </c>
    </row>
    <row r="77" spans="4:22" s="7" customFormat="1" ht="14.1" customHeight="1" x14ac:dyDescent="0.25">
      <c r="D77" s="13" t="s">
        <v>433</v>
      </c>
      <c r="E77" s="73"/>
      <c r="F77" s="13"/>
      <c r="G77" s="22" t="s">
        <v>141</v>
      </c>
      <c r="H77" s="13"/>
      <c r="I77" s="31">
        <v>7</v>
      </c>
      <c r="J77" s="31">
        <v>6.2</v>
      </c>
      <c r="K77" s="31">
        <v>7.3</v>
      </c>
      <c r="L77" s="31">
        <v>7.2</v>
      </c>
      <c r="M77" s="31">
        <v>6.5</v>
      </c>
      <c r="N77" s="31">
        <v>5.0999999999999996</v>
      </c>
      <c r="O77" s="31">
        <v>6.6</v>
      </c>
      <c r="P77" s="31">
        <v>6</v>
      </c>
      <c r="Q77" s="31">
        <v>5.3</v>
      </c>
      <c r="R77" s="31">
        <v>4.8</v>
      </c>
      <c r="S77" s="31">
        <v>2.88</v>
      </c>
    </row>
    <row r="79" spans="4:22" s="7" customFormat="1" ht="14.1" customHeight="1" x14ac:dyDescent="0.25">
      <c r="D79" s="57" t="s">
        <v>151</v>
      </c>
      <c r="G79" s="41"/>
    </row>
    <row r="80" spans="4:22" s="7" customFormat="1" ht="14.1" customHeight="1" x14ac:dyDescent="0.25">
      <c r="D80" s="13" t="s">
        <v>10</v>
      </c>
      <c r="E80" s="13"/>
      <c r="F80" s="13"/>
      <c r="G80" s="22" t="s">
        <v>134</v>
      </c>
      <c r="H80" s="13"/>
      <c r="I80" s="17">
        <f t="shared" ref="I80:R80" si="69">I30</f>
        <v>521.77499999999998</v>
      </c>
      <c r="J80" s="17">
        <f t="shared" si="69"/>
        <v>629.846</v>
      </c>
      <c r="K80" s="17">
        <f t="shared" si="69"/>
        <v>759.90899999999999</v>
      </c>
      <c r="L80" s="17">
        <f t="shared" si="69"/>
        <v>890.70399999999995</v>
      </c>
      <c r="M80" s="17">
        <f t="shared" si="69"/>
        <v>1075.348</v>
      </c>
      <c r="N80" s="17">
        <f t="shared" si="69"/>
        <v>1255.7739999999999</v>
      </c>
      <c r="O80" s="17">
        <f t="shared" si="69"/>
        <v>1477.423</v>
      </c>
      <c r="P80" s="17">
        <f t="shared" si="69"/>
        <v>1694.335</v>
      </c>
      <c r="Q80" s="17">
        <f t="shared" si="69"/>
        <v>1885.31</v>
      </c>
      <c r="R80" s="17">
        <f t="shared" si="69"/>
        <v>2141.8879999999999</v>
      </c>
      <c r="S80" s="17">
        <f t="shared" ref="S80" si="70">S30</f>
        <v>2409.1</v>
      </c>
    </row>
    <row r="81" spans="4:19" s="7" customFormat="1" ht="14.1" customHeight="1" x14ac:dyDescent="0.25">
      <c r="D81" s="52" t="s">
        <v>153</v>
      </c>
      <c r="E81" s="13"/>
      <c r="F81" s="13"/>
      <c r="G81" s="22" t="s">
        <v>134</v>
      </c>
      <c r="H81" s="13"/>
      <c r="I81" s="17">
        <f t="shared" ref="I81:R81" si="71">-I83/I9*I10</f>
        <v>-148.37838107710363</v>
      </c>
      <c r="J81" s="17">
        <f t="shared" si="71"/>
        <v>-167.81056698231828</v>
      </c>
      <c r="K81" s="17">
        <f t="shared" si="71"/>
        <v>-179.02043588734713</v>
      </c>
      <c r="L81" s="17">
        <f t="shared" si="71"/>
        <v>-208.74433720695694</v>
      </c>
      <c r="M81" s="17">
        <f t="shared" si="71"/>
        <v>-236.08237669571304</v>
      </c>
      <c r="N81" s="17">
        <f t="shared" si="71"/>
        <v>-274.59300935337876</v>
      </c>
      <c r="O81" s="17">
        <f t="shared" si="71"/>
        <v>-325.25881533115989</v>
      </c>
      <c r="P81" s="17">
        <f t="shared" si="71"/>
        <v>-457.08771351630344</v>
      </c>
      <c r="Q81" s="17">
        <f t="shared" si="71"/>
        <v>-532.72617499799321</v>
      </c>
      <c r="R81" s="17">
        <f t="shared" si="71"/>
        <v>-576.93473376711529</v>
      </c>
      <c r="S81" s="17">
        <f t="shared" ref="S81" si="72">-S83/S9*S10</f>
        <v>-655.79498886107979</v>
      </c>
    </row>
    <row r="82" spans="4:19" s="7" customFormat="1" ht="14.1" customHeight="1" x14ac:dyDescent="0.25">
      <c r="D82" s="52" t="s">
        <v>223</v>
      </c>
      <c r="E82" s="13"/>
      <c r="F82" s="13"/>
      <c r="G82" s="22" t="s">
        <v>134</v>
      </c>
      <c r="H82" s="13"/>
      <c r="I82" s="17">
        <f t="shared" ref="I82:P82" si="73">I83-I81</f>
        <v>-205.97961892289638</v>
      </c>
      <c r="J82" s="17">
        <f t="shared" si="73"/>
        <v>-254.88843301768168</v>
      </c>
      <c r="K82" s="17">
        <f t="shared" si="73"/>
        <v>-334.20556411265284</v>
      </c>
      <c r="L82" s="17">
        <f t="shared" si="73"/>
        <v>-420.32766279304292</v>
      </c>
      <c r="M82" s="17">
        <f t="shared" si="73"/>
        <v>-502.65962330428692</v>
      </c>
      <c r="N82" s="17">
        <f t="shared" si="73"/>
        <v>-498.77999064662129</v>
      </c>
      <c r="O82" s="17">
        <f t="shared" si="73"/>
        <v>-642.32018466884017</v>
      </c>
      <c r="P82" s="17">
        <f t="shared" si="73"/>
        <v>-671.59928648369646</v>
      </c>
      <c r="Q82" s="17">
        <f>Q83-Q81</f>
        <v>-595.79382500200677</v>
      </c>
      <c r="R82" s="17">
        <f>R83-R81</f>
        <v>-630.95826623288474</v>
      </c>
      <c r="S82" s="17">
        <f>S83-S81</f>
        <v>-665.20501113892021</v>
      </c>
    </row>
    <row r="83" spans="4:19" s="7" customFormat="1" ht="14.1" customHeight="1" x14ac:dyDescent="0.25">
      <c r="D83" s="13" t="s">
        <v>423</v>
      </c>
      <c r="E83" s="13"/>
      <c r="F83" s="13"/>
      <c r="G83" s="22" t="s">
        <v>134</v>
      </c>
      <c r="H83" s="13"/>
      <c r="I83" s="17">
        <f t="shared" ref="I83:R83" si="74">I49</f>
        <v>-354.358</v>
      </c>
      <c r="J83" s="17">
        <f t="shared" si="74"/>
        <v>-422.69899999999996</v>
      </c>
      <c r="K83" s="17">
        <f t="shared" si="74"/>
        <v>-513.226</v>
      </c>
      <c r="L83" s="17">
        <f t="shared" si="74"/>
        <v>-629.07199999999989</v>
      </c>
      <c r="M83" s="17">
        <f t="shared" si="74"/>
        <v>-738.74199999999996</v>
      </c>
      <c r="N83" s="17">
        <f t="shared" si="74"/>
        <v>-773.37300000000005</v>
      </c>
      <c r="O83" s="17">
        <f t="shared" si="74"/>
        <v>-967.57900000000006</v>
      </c>
      <c r="P83" s="17">
        <f t="shared" si="74"/>
        <v>-1128.6869999999999</v>
      </c>
      <c r="Q83" s="17">
        <f t="shared" si="74"/>
        <v>-1128.52</v>
      </c>
      <c r="R83" s="17">
        <f t="shared" si="74"/>
        <v>-1207.893</v>
      </c>
      <c r="S83" s="17">
        <f t="shared" ref="S83" si="75">S49</f>
        <v>-1321</v>
      </c>
    </row>
    <row r="84" spans="4:19" s="7" customFormat="1" ht="14.1" customHeight="1" x14ac:dyDescent="0.25">
      <c r="D84" s="64" t="s">
        <v>239</v>
      </c>
      <c r="E84" s="26"/>
      <c r="F84" s="13"/>
      <c r="G84" s="22" t="s">
        <v>134</v>
      </c>
      <c r="H84" s="13"/>
      <c r="I84" s="17">
        <f t="shared" ref="I84:R84" si="76">+I32</f>
        <v>-60.5</v>
      </c>
      <c r="J84" s="17">
        <f t="shared" si="76"/>
        <v>-75.7</v>
      </c>
      <c r="K84" s="17">
        <f t="shared" si="76"/>
        <v>-40.151000000000003</v>
      </c>
      <c r="L84" s="17">
        <f t="shared" si="76"/>
        <v>-47.540999999999997</v>
      </c>
      <c r="M84" s="17">
        <f t="shared" si="76"/>
        <v>-52.026000000000003</v>
      </c>
      <c r="N84" s="17">
        <f t="shared" si="76"/>
        <v>-51.5</v>
      </c>
      <c r="O84" s="17">
        <f t="shared" si="76"/>
        <v>-68.658000000000001</v>
      </c>
      <c r="P84" s="17">
        <f t="shared" si="76"/>
        <v>-94.096000000000004</v>
      </c>
      <c r="Q84" s="17">
        <f t="shared" si="76"/>
        <v>-117.79300000000001</v>
      </c>
      <c r="R84" s="17">
        <f t="shared" si="76"/>
        <v>-155.066</v>
      </c>
      <c r="S84" s="17">
        <f t="shared" ref="S84" si="77">+S32</f>
        <v>-191.55799999999999</v>
      </c>
    </row>
    <row r="85" spans="4:19" s="7" customFormat="1" ht="14.1" customHeight="1" x14ac:dyDescent="0.25">
      <c r="D85" s="64" t="s">
        <v>14</v>
      </c>
      <c r="E85" s="26"/>
      <c r="F85" s="13"/>
      <c r="G85" s="22" t="s">
        <v>134</v>
      </c>
      <c r="H85" s="13"/>
      <c r="I85" s="17">
        <f t="shared" ref="I85:R85" si="78">+I54</f>
        <v>4.2999999999999997E-2</v>
      </c>
      <c r="J85" s="17">
        <f t="shared" si="78"/>
        <v>0.371</v>
      </c>
      <c r="K85" s="17">
        <f t="shared" si="78"/>
        <v>0.46400000000000002</v>
      </c>
      <c r="L85" s="17">
        <f t="shared" si="78"/>
        <v>-2.3220000000000001</v>
      </c>
      <c r="M85" s="17">
        <f t="shared" si="78"/>
        <v>2.0350000000000001</v>
      </c>
      <c r="N85" s="17">
        <f t="shared" si="78"/>
        <v>-14.206</v>
      </c>
      <c r="O85" s="17">
        <f t="shared" si="78"/>
        <v>-8.4480000000000004</v>
      </c>
      <c r="P85" s="17">
        <f t="shared" si="78"/>
        <v>2.4239999999999999</v>
      </c>
      <c r="Q85" s="17">
        <f t="shared" si="78"/>
        <v>6.3090000000000002</v>
      </c>
      <c r="R85" s="17">
        <f t="shared" si="78"/>
        <v>19.594000000000001</v>
      </c>
      <c r="S85" s="17">
        <f t="shared" ref="S85" si="79">+S54</f>
        <v>21.9</v>
      </c>
    </row>
    <row r="86" spans="4:19" s="7" customFormat="1" ht="14.1" customHeight="1" x14ac:dyDescent="0.25">
      <c r="D86" s="64" t="s">
        <v>148</v>
      </c>
      <c r="E86" s="26"/>
      <c r="F86" s="13"/>
      <c r="G86" s="22" t="s">
        <v>134</v>
      </c>
      <c r="H86" s="13"/>
      <c r="I86" s="17">
        <f t="shared" ref="I86:R86" si="80">+I55</f>
        <v>0</v>
      </c>
      <c r="J86" s="17">
        <f t="shared" si="80"/>
        <v>0</v>
      </c>
      <c r="K86" s="17">
        <f t="shared" si="80"/>
        <v>0</v>
      </c>
      <c r="L86" s="17">
        <f t="shared" si="80"/>
        <v>-8.5660000000000007</v>
      </c>
      <c r="M86" s="17">
        <f t="shared" si="80"/>
        <v>-8.25</v>
      </c>
      <c r="N86" s="17">
        <f t="shared" si="80"/>
        <v>-7.7960000000000003</v>
      </c>
      <c r="O86" s="17">
        <f t="shared" si="80"/>
        <v>-9.7669999999999995</v>
      </c>
      <c r="P86" s="17">
        <f t="shared" si="80"/>
        <v>-8.8390000000000004</v>
      </c>
      <c r="Q86" s="17">
        <f t="shared" si="80"/>
        <v>-17.327999999999999</v>
      </c>
      <c r="R86" s="17">
        <f t="shared" si="80"/>
        <v>-16.658000000000001</v>
      </c>
      <c r="S86" s="17">
        <f t="shared" ref="S86" si="81">+S55</f>
        <v>-4.9859999999999998</v>
      </c>
    </row>
    <row r="87" spans="4:19" s="7" customFormat="1" ht="14.1" customHeight="1" x14ac:dyDescent="0.25">
      <c r="D87" s="64" t="s">
        <v>241</v>
      </c>
      <c r="E87" s="26"/>
      <c r="F87" s="13"/>
      <c r="G87" s="22" t="s">
        <v>134</v>
      </c>
      <c r="H87" s="13"/>
      <c r="I87" s="44">
        <v>0</v>
      </c>
      <c r="J87" s="44">
        <v>0</v>
      </c>
      <c r="K87" s="44">
        <v>-78.784000000000006</v>
      </c>
      <c r="L87" s="44">
        <v>-92.725999999999999</v>
      </c>
      <c r="M87" s="44">
        <v>-110.188</v>
      </c>
      <c r="N87" s="44">
        <v>-124.24</v>
      </c>
      <c r="O87" s="44">
        <v>-137.58000000000001</v>
      </c>
      <c r="P87" s="44">
        <v>-154.386</v>
      </c>
      <c r="Q87" s="44">
        <v>-155.874</v>
      </c>
      <c r="R87" s="44">
        <v>-167.60300000000001</v>
      </c>
      <c r="S87" s="44">
        <v>-186.05099999999999</v>
      </c>
    </row>
    <row r="88" spans="4:19" s="7" customFormat="1" ht="14.1" customHeight="1" x14ac:dyDescent="0.25">
      <c r="D88" s="64" t="s">
        <v>434</v>
      </c>
      <c r="E88" s="26"/>
      <c r="F88" s="13"/>
      <c r="G88" s="22" t="s">
        <v>134</v>
      </c>
      <c r="H88" s="13"/>
      <c r="I88" s="44">
        <v>0</v>
      </c>
      <c r="J88" s="44">
        <v>0</v>
      </c>
      <c r="K88" s="44">
        <v>0</v>
      </c>
      <c r="L88" s="44">
        <v>0</v>
      </c>
      <c r="M88" s="44">
        <v>-34.585999999999999</v>
      </c>
      <c r="N88" s="44">
        <v>-42.054000000000002</v>
      </c>
      <c r="O88" s="44">
        <v>-45.975999999999999</v>
      </c>
      <c r="P88" s="44">
        <v>-49.154000000000003</v>
      </c>
      <c r="Q88" s="44">
        <v>-54.421999999999997</v>
      </c>
      <c r="R88" s="44">
        <v>-60.95</v>
      </c>
      <c r="S88" s="44">
        <v>-66.695999999999998</v>
      </c>
    </row>
    <row r="89" spans="4:19" s="7" customFormat="1" ht="14.1" customHeight="1" thickBot="1" x14ac:dyDescent="0.3">
      <c r="D89" s="28" t="s">
        <v>435</v>
      </c>
      <c r="E89" s="76"/>
      <c r="F89" s="28"/>
      <c r="G89" s="56" t="s">
        <v>134</v>
      </c>
      <c r="H89" s="28"/>
      <c r="I89" s="257">
        <f>+'Annual CF'!D20</f>
        <v>9.5440000000000005</v>
      </c>
      <c r="J89" s="257">
        <f>+'Annual CF'!E20</f>
        <v>32.238999999999997</v>
      </c>
      <c r="K89" s="257">
        <f>+'Annual CF'!F20</f>
        <v>34.073999999999998</v>
      </c>
      <c r="L89" s="257">
        <f>+'Annual CF'!G20</f>
        <v>14.388999999999999</v>
      </c>
      <c r="M89" s="257">
        <f>+'Annual CF'!H20</f>
        <v>46.905999999999999</v>
      </c>
      <c r="N89" s="257">
        <f>+'Annual CF'!I20</f>
        <v>67.135000000000005</v>
      </c>
      <c r="O89" s="257">
        <f>+'Annual CF'!J20</f>
        <v>-244.43799999999999</v>
      </c>
      <c r="P89" s="257">
        <f>+'Annual CF'!K20</f>
        <v>-138.44499999999999</v>
      </c>
      <c r="Q89" s="257">
        <f>+'Annual CF'!L20</f>
        <v>86.311999999999998</v>
      </c>
      <c r="R89" s="257">
        <f>+'Annual CF'!M20</f>
        <v>-58.898000000000003</v>
      </c>
      <c r="S89" s="257">
        <f>+'Annual CF'!N20</f>
        <v>-73.2</v>
      </c>
    </row>
    <row r="90" spans="4:19" s="7" customFormat="1" ht="14.1" customHeight="1" thickBot="1" x14ac:dyDescent="0.3">
      <c r="D90" s="84" t="s">
        <v>169</v>
      </c>
      <c r="E90" s="89"/>
      <c r="F90" s="86"/>
      <c r="G90" s="87" t="s">
        <v>134</v>
      </c>
      <c r="H90" s="86"/>
      <c r="I90" s="88">
        <f t="shared" ref="I90:Q90" si="82">I80+I83+I84+I85+I86+I87+I89+I88</f>
        <v>116.50399999999998</v>
      </c>
      <c r="J90" s="88">
        <f t="shared" si="82"/>
        <v>164.05700000000007</v>
      </c>
      <c r="K90" s="88">
        <f t="shared" si="82"/>
        <v>162.286</v>
      </c>
      <c r="L90" s="88">
        <f t="shared" si="82"/>
        <v>124.86600000000006</v>
      </c>
      <c r="M90" s="88">
        <f t="shared" si="82"/>
        <v>180.49700000000001</v>
      </c>
      <c r="N90" s="88">
        <f t="shared" si="82"/>
        <v>309.73999999999978</v>
      </c>
      <c r="O90" s="88">
        <f t="shared" si="82"/>
        <v>-5.0230000000000246</v>
      </c>
      <c r="P90" s="88">
        <f t="shared" si="82"/>
        <v>123.1520000000001</v>
      </c>
      <c r="Q90" s="88">
        <f t="shared" si="82"/>
        <v>503.99399999999991</v>
      </c>
      <c r="R90" s="88">
        <f t="shared" ref="R90:S90" si="83">R80+R83+R84+R85+R86+R87+R89+R88</f>
        <v>494.41399999999993</v>
      </c>
      <c r="S90" s="88">
        <f t="shared" si="83"/>
        <v>587.5089999999999</v>
      </c>
    </row>
    <row r="91" spans="4:19" s="7" customFormat="1" ht="14.1" customHeight="1" thickBot="1" x14ac:dyDescent="0.3">
      <c r="D91" s="7" t="s">
        <v>97</v>
      </c>
      <c r="E91" s="24"/>
      <c r="G91" s="41" t="s">
        <v>134</v>
      </c>
      <c r="I91" s="258">
        <f>+'Annual CF'!D11</f>
        <v>-32.012999999999998</v>
      </c>
      <c r="J91" s="258">
        <f>+'Annual CF'!E11</f>
        <v>-25.641999999999999</v>
      </c>
      <c r="K91" s="258">
        <f>+'Annual CF'!F11</f>
        <v>-36.662999999999997</v>
      </c>
      <c r="L91" s="258">
        <f>+'Annual CF'!G11</f>
        <v>-40.255000000000003</v>
      </c>
      <c r="M91" s="258">
        <f>+'Annual CF'!H11</f>
        <v>-48.558</v>
      </c>
      <c r="N91" s="258">
        <f>+'Annual CF'!I11</f>
        <v>-33.676000000000002</v>
      </c>
      <c r="O91" s="258">
        <f>+'Annual CF'!J11</f>
        <v>-61.588999999999999</v>
      </c>
      <c r="P91" s="258">
        <f>+'Annual CF'!K11</f>
        <v>-77.132999999999996</v>
      </c>
      <c r="Q91" s="258">
        <f>+'Annual CF'!L11</f>
        <v>-91.239000000000004</v>
      </c>
      <c r="R91" s="258">
        <f>+'Annual CF'!M11</f>
        <v>-114.636</v>
      </c>
      <c r="S91" s="258">
        <f>+'Annual CF'!N11</f>
        <v>-146.84299999999999</v>
      </c>
    </row>
    <row r="92" spans="4:19" s="7" customFormat="1" ht="14.1" customHeight="1" thickBot="1" x14ac:dyDescent="0.3">
      <c r="D92" s="84" t="s">
        <v>170</v>
      </c>
      <c r="E92" s="89"/>
      <c r="F92" s="86"/>
      <c r="G92" s="87" t="s">
        <v>134</v>
      </c>
      <c r="H92" s="86"/>
      <c r="I92" s="88">
        <f>+SUM(I90:I91)</f>
        <v>84.490999999999985</v>
      </c>
      <c r="J92" s="88">
        <f>+SUM(J90:J91)</f>
        <v>138.41500000000008</v>
      </c>
      <c r="K92" s="88">
        <f t="shared" ref="K92:Q92" si="84">+SUM(K90:K91)</f>
        <v>125.623</v>
      </c>
      <c r="L92" s="88">
        <f t="shared" si="84"/>
        <v>84.611000000000047</v>
      </c>
      <c r="M92" s="88">
        <f t="shared" si="84"/>
        <v>131.93900000000002</v>
      </c>
      <c r="N92" s="88">
        <f t="shared" si="84"/>
        <v>276.06399999999979</v>
      </c>
      <c r="O92" s="88">
        <f t="shared" si="84"/>
        <v>-66.612000000000023</v>
      </c>
      <c r="P92" s="88">
        <f t="shared" si="84"/>
        <v>46.019000000000105</v>
      </c>
      <c r="Q92" s="88">
        <f t="shared" si="84"/>
        <v>412.75499999999988</v>
      </c>
      <c r="R92" s="88">
        <f t="shared" ref="R92:S92" si="85">+SUM(R90:R91)</f>
        <v>379.77799999999991</v>
      </c>
      <c r="S92" s="88">
        <f t="shared" si="85"/>
        <v>440.66599999999994</v>
      </c>
    </row>
    <row r="93" spans="4:19" s="7" customFormat="1" ht="14.1" customHeight="1" x14ac:dyDescent="0.25">
      <c r="D93" s="12" t="s">
        <v>180</v>
      </c>
      <c r="E93" s="104"/>
      <c r="F93" s="12"/>
      <c r="G93" s="39" t="s">
        <v>134</v>
      </c>
      <c r="H93" s="12"/>
      <c r="I93" s="259">
        <f>SUM('Annual CF'!D46:D47)+'Annual CF'!D33</f>
        <v>-150.786</v>
      </c>
      <c r="J93" s="259">
        <f>SUM('Annual CF'!E46:E47)+'Annual CF'!E33</f>
        <v>-155.244</v>
      </c>
      <c r="K93" s="259">
        <f>SUM('Annual CF'!F46:F47)+'Annual CF'!F33</f>
        <v>-181.41900000000001</v>
      </c>
      <c r="L93" s="259">
        <f>SUM('Annual CF'!G46:G47)+'Annual CF'!G33</f>
        <v>-194.21199999999999</v>
      </c>
      <c r="M93" s="259">
        <f>SUM('Annual CF'!H46:H47)+'Annual CF'!H33</f>
        <v>-209.25899999999999</v>
      </c>
      <c r="N93" s="259">
        <f>SUM('Annual CF'!I46:I47)+'Annual CF'!I33</f>
        <v>-219.40899999999999</v>
      </c>
      <c r="O93" s="259">
        <f>SUM('Annual CF'!J46:J47)+'Annual CF'!J33</f>
        <v>-263.04700000000003</v>
      </c>
      <c r="P93" s="259">
        <f>SUM('Annual CF'!K46:K47)+'Annual CF'!K33</f>
        <v>-303.86399999999998</v>
      </c>
      <c r="Q93" s="259">
        <f>SUM('Annual CF'!L46:L47)+'Annual CF'!L33</f>
        <v>-451.90600000000001</v>
      </c>
      <c r="R93" s="259">
        <f>SUM('Annual CF'!M46:M47)+'Annual CF'!M33</f>
        <v>-464.834</v>
      </c>
      <c r="S93" s="259">
        <f>SUM('Annual CF'!N46:N47)+'Annual CF'!N33</f>
        <v>-409.66499999999996</v>
      </c>
    </row>
    <row r="94" spans="4:19" s="7" customFormat="1" ht="14.1" customHeight="1" x14ac:dyDescent="0.25">
      <c r="D94" s="13" t="s">
        <v>171</v>
      </c>
      <c r="E94" s="76"/>
      <c r="F94" s="28"/>
      <c r="G94" s="22" t="s">
        <v>134</v>
      </c>
      <c r="H94" s="28"/>
      <c r="I94" s="256">
        <f>('Annual CF'!D48+'Annual CF'!D49+'Annual CF'!D51+'Annual CF'!D55)</f>
        <v>-151.41</v>
      </c>
      <c r="J94" s="256">
        <f>('Annual CF'!E48+'Annual CF'!E49+'Annual CF'!E51+'Annual CF'!E55)</f>
        <v>-14.934000000000001</v>
      </c>
      <c r="K94" s="256">
        <f>('Annual CF'!F48+'Annual CF'!F49+'Annual CF'!F51+'Annual CF'!F55)</f>
        <v>-73.971000000000004</v>
      </c>
      <c r="L94" s="256">
        <f>('Annual CF'!G48+'Annual CF'!G49+'Annual CF'!G51+'Annual CF'!G55)</f>
        <v>-41.1</v>
      </c>
      <c r="M94" s="256">
        <f>('Annual CF'!H48+'Annual CF'!H49+'Annual CF'!H51+'Annual CF'!H55)</f>
        <v>-16.541999999999998</v>
      </c>
      <c r="N94" s="256">
        <f>('Annual CF'!I48+'Annual CF'!I49+'Annual CF'!I51+'Annual CF'!I55)</f>
        <v>7.1500000000000021</v>
      </c>
      <c r="O94" s="256">
        <f>('Annual CF'!J48+'Annual CF'!J49+'Annual CF'!J51+'Annual CF'!J55)</f>
        <v>-98.795000000000002</v>
      </c>
      <c r="P94" s="256">
        <f>('Annual CF'!K48+'Annual CF'!K49+'Annual CF'!K51+'Annual CF'!K55)</f>
        <v>-17.483999999999998</v>
      </c>
      <c r="Q94" s="256">
        <f>('Annual CF'!L48+'Annual CF'!L49+'Annual CF'!L51+'Annual CF'!L55)</f>
        <v>-27.268000000000001</v>
      </c>
      <c r="R94" s="256">
        <f>('Annual CF'!M48+'Annual CF'!M49+'Annual CF'!M51+'Annual CF'!M55)</f>
        <v>-12.904</v>
      </c>
      <c r="S94" s="256">
        <f>('Annual CF'!N48+'Annual CF'!N49+'Annual CF'!N51+'Annual CF'!N55)</f>
        <v>-46.393000000000001</v>
      </c>
    </row>
    <row r="95" spans="4:19" s="7" customFormat="1" ht="14.1" customHeight="1" x14ac:dyDescent="0.2">
      <c r="D95" s="105" t="s">
        <v>380</v>
      </c>
      <c r="E95" s="106"/>
      <c r="F95" s="105"/>
      <c r="G95" s="22" t="s">
        <v>134</v>
      </c>
      <c r="H95" s="28"/>
      <c r="I95" s="259">
        <f>('Annual CF'!D37+'Annual CF'!D38)</f>
        <v>0</v>
      </c>
      <c r="J95" s="259">
        <f>('Annual CF'!E37+'Annual CF'!E38)</f>
        <v>0</v>
      </c>
      <c r="K95" s="259">
        <f>('Annual CF'!F37+'Annual CF'!F38)</f>
        <v>0</v>
      </c>
      <c r="L95" s="259">
        <f>('Annual CF'!G37+'Annual CF'!G38)</f>
        <v>0</v>
      </c>
      <c r="M95" s="259">
        <f>('Annual CF'!H37+'Annual CF'!H38)</f>
        <v>0</v>
      </c>
      <c r="N95" s="259">
        <f>('Annual CF'!I37+'Annual CF'!I38)</f>
        <v>0</v>
      </c>
      <c r="O95" s="259">
        <f>('Annual CF'!J37+'Annual CF'!J38)</f>
        <v>0</v>
      </c>
      <c r="P95" s="259">
        <f>('Annual CF'!K37+'Annual CF'!K38)</f>
        <v>0</v>
      </c>
      <c r="Q95" s="259">
        <f>('Annual CF'!L37+'Annual CF'!L38)</f>
        <v>0</v>
      </c>
      <c r="R95" s="259">
        <f>('Annual CF'!M37+'Annual CF'!M38)</f>
        <v>0</v>
      </c>
      <c r="S95" s="259">
        <f>('Annual CF'!N37+'Annual CF'!N38)</f>
        <v>3047.2000000000003</v>
      </c>
    </row>
    <row r="96" spans="4:19" s="7" customFormat="1" ht="14.1" customHeight="1" x14ac:dyDescent="0.25">
      <c r="D96" s="28" t="s">
        <v>436</v>
      </c>
      <c r="E96" s="76"/>
      <c r="F96" s="28"/>
      <c r="G96" s="22" t="s">
        <v>134</v>
      </c>
      <c r="H96" s="28"/>
      <c r="I96" s="256">
        <f>+('Annual CF'!D42+'Annual CF'!D43+'Annual CF'!D44+'Annual CF'!D45+'Annual CF'!D56+'Annual CF'!D52+'Annual CF'!D54+'Annual CF'!D50)-I88</f>
        <v>463.45600000000002</v>
      </c>
      <c r="J96" s="256">
        <f>+('Annual CF'!E42+'Annual CF'!E43+'Annual CF'!E44+'Annual CF'!E45+'Annual CF'!E56+'Annual CF'!E52+'Annual CF'!E54+'Annual CF'!E50)-J88</f>
        <v>237.18600000000001</v>
      </c>
      <c r="K96" s="256">
        <f>+('Annual CF'!F42+'Annual CF'!F43+'Annual CF'!F44+'Annual CF'!F45+'Annual CF'!F56+'Annual CF'!F52+'Annual CF'!F54+'Annual CF'!F50)-K88</f>
        <v>179.94700000000012</v>
      </c>
      <c r="L96" s="256">
        <f>+('Annual CF'!G42+'Annual CF'!G43+'Annual CF'!G44+'Annual CF'!G45+'Annual CF'!G56+'Annual CF'!G52+'Annual CF'!G54+'Annual CF'!G50)-L88</f>
        <v>550.98500000000013</v>
      </c>
      <c r="M96" s="256">
        <f>+('Annual CF'!H42+'Annual CF'!H43+'Annual CF'!H44+'Annual CF'!H45+'Annual CF'!H56+'Annual CF'!H52+'Annual CF'!H54+'Annual CF'!H50)-M88</f>
        <v>251.35599999999999</v>
      </c>
      <c r="N96" s="256">
        <f>+('Annual CF'!I42+'Annual CF'!I43+'Annual CF'!I44+'Annual CF'!I45+'Annual CF'!I56+'Annual CF'!I52+'Annual CF'!I54+'Annual CF'!I50)-N88</f>
        <v>68.793000000000077</v>
      </c>
      <c r="O96" s="256">
        <f>+('Annual CF'!J42+'Annual CF'!J43+'Annual CF'!J44+'Annual CF'!J45+'Annual CF'!J56+'Annual CF'!J52+'Annual CF'!J54+'Annual CF'!J50)-O88</f>
        <v>2074.6140000000009</v>
      </c>
      <c r="P96" s="256">
        <f>+('Annual CF'!K42+'Annual CF'!K43+'Annual CF'!K44+'Annual CF'!K45+'Annual CF'!K56+'Annual CF'!K52+'Annual CF'!K54+'Annual CF'!K50)-P88</f>
        <v>330.27199999999993</v>
      </c>
      <c r="Q96" s="256">
        <f>+('Annual CF'!L42+'Annual CF'!L43+'Annual CF'!L44+'Annual CF'!L45+'Annual CF'!L56+'Annual CF'!L52+'Annual CF'!L54+'Annual CF'!L50)-Q88</f>
        <v>111.91499999999994</v>
      </c>
      <c r="R96" s="256">
        <f>+('Annual CF'!M42+'Annual CF'!M43+'Annual CF'!M44+'Annual CF'!M45+'Annual CF'!M56+'Annual CF'!M52+'Annual CF'!M54+'Annual CF'!M50)-R88</f>
        <v>136.79099999999988</v>
      </c>
      <c r="S96" s="342">
        <f>+('Annual CF'!N42+'Annual CF'!N39+'Annual CF'!N41+'Annual CF'!N43+'Annual CF'!N44+'Annual CF'!N45+'Annual CF'!N56+'Annual CF'!N52+'Annual CF'!N54+'Annual CF'!N50)</f>
        <v>-2637.0190000000002</v>
      </c>
    </row>
    <row r="97" spans="1:23" s="7" customFormat="1" ht="14.1" customHeight="1" x14ac:dyDescent="0.25">
      <c r="D97" s="28" t="s">
        <v>181</v>
      </c>
      <c r="E97" s="76"/>
      <c r="F97" s="28"/>
      <c r="G97" s="22" t="s">
        <v>134</v>
      </c>
      <c r="H97" s="28"/>
      <c r="I97" s="256">
        <f>('Annual CF'!D53)</f>
        <v>-161.327</v>
      </c>
      <c r="J97" s="256">
        <f>('Annual CF'!E53)</f>
        <v>-110</v>
      </c>
      <c r="K97" s="256">
        <f>('Annual CF'!F53)</f>
        <v>0</v>
      </c>
      <c r="L97" s="256">
        <f>('Annual CF'!G53)</f>
        <v>-370.52800000000002</v>
      </c>
      <c r="M97" s="256">
        <f>('Annual CF'!H53)</f>
        <v>0</v>
      </c>
      <c r="N97" s="256">
        <f>('Annual CF'!I53)</f>
        <v>0</v>
      </c>
      <c r="O97" s="256">
        <f>('Annual CF'!J53)</f>
        <v>-1703.787</v>
      </c>
      <c r="P97" s="256">
        <f>('Annual CF'!K53)</f>
        <v>0</v>
      </c>
      <c r="Q97" s="256">
        <f>('Annual CF'!L53)</f>
        <v>0</v>
      </c>
      <c r="R97" s="256">
        <f>('Annual CF'!M53)</f>
        <v>0</v>
      </c>
      <c r="S97" s="256">
        <f>('Annual CF'!N53)</f>
        <v>0</v>
      </c>
    </row>
    <row r="98" spans="1:23" s="7" customFormat="1" ht="14.1" customHeight="1" x14ac:dyDescent="0.25">
      <c r="D98" s="28" t="s">
        <v>196</v>
      </c>
      <c r="E98" s="76"/>
      <c r="F98" s="28"/>
      <c r="G98" s="22" t="s">
        <v>134</v>
      </c>
      <c r="H98" s="28"/>
      <c r="I98" s="257">
        <f>+SUM('Annual CF'!D26:D32)</f>
        <v>-48.496000000000002</v>
      </c>
      <c r="J98" s="257">
        <f>+SUM('Annual CF'!E26:E32)</f>
        <v>-64.921999999999997</v>
      </c>
      <c r="K98" s="257">
        <f>+SUM('Annual CF'!F26:F32)</f>
        <v>-7.6670000000000007</v>
      </c>
      <c r="L98" s="257">
        <f>+SUM('Annual CF'!G26:G32)</f>
        <v>-7.9329999999999998</v>
      </c>
      <c r="M98" s="257">
        <f>+SUM('Annual CF'!H26:H32)</f>
        <v>-95.102000000000004</v>
      </c>
      <c r="N98" s="257">
        <f>+SUM('Annual CF'!I26:I32)</f>
        <v>-1.63</v>
      </c>
      <c r="O98" s="257">
        <f>+SUM('Annual CF'!J26:J32)</f>
        <v>-1</v>
      </c>
      <c r="P98" s="257">
        <f>+SUM('Annual CF'!K26:K32)</f>
        <v>0.157</v>
      </c>
      <c r="Q98" s="257">
        <f>+SUM('Annual CF'!L26:L32)</f>
        <v>0</v>
      </c>
      <c r="R98" s="257">
        <f>+SUM('Annual CF'!M26:M32)</f>
        <v>0</v>
      </c>
      <c r="S98" s="257">
        <f>+SUM('Annual CF'!N26:N32)</f>
        <v>-220.47000000000003</v>
      </c>
    </row>
    <row r="99" spans="1:23" s="7" customFormat="1" ht="14.1" customHeight="1" x14ac:dyDescent="0.25">
      <c r="D99" s="74" t="s">
        <v>437</v>
      </c>
      <c r="E99" s="76"/>
      <c r="F99" s="28"/>
      <c r="G99" s="22" t="s">
        <v>134</v>
      </c>
      <c r="H99" s="28"/>
      <c r="I99" s="257">
        <f>+'Annual IS'!D34</f>
        <v>-21.14</v>
      </c>
      <c r="J99" s="257">
        <f>+'Annual IS'!E34</f>
        <v>-28.7</v>
      </c>
      <c r="K99" s="257">
        <f>+'Annual IS'!F34</f>
        <v>-57.1</v>
      </c>
      <c r="L99" s="257">
        <f>+'Annual IS'!G34</f>
        <v>-27.065000000000001</v>
      </c>
      <c r="M99" s="257">
        <f>+'Annual IS'!H34</f>
        <v>-58.216999999999999</v>
      </c>
      <c r="N99" s="257">
        <f>+'Annual IS'!I34</f>
        <v>-66.400000000000006</v>
      </c>
      <c r="O99" s="257">
        <f>+'Annual IS'!J34</f>
        <v>-24.606999999999999</v>
      </c>
      <c r="P99" s="257">
        <f>+'Annual IS'!K34</f>
        <v>-35.488</v>
      </c>
      <c r="Q99" s="257">
        <f>+'Annual IS'!L34</f>
        <v>-42.457000000000001</v>
      </c>
      <c r="R99" s="257">
        <f>+'Annual IS'!M34</f>
        <v>-32.149000000000001</v>
      </c>
      <c r="S99" s="257">
        <f>+'Annual IS'!N34</f>
        <v>-170.59700000000001</v>
      </c>
    </row>
    <row r="100" spans="1:23" s="7" customFormat="1" ht="14.1" customHeight="1" thickBot="1" x14ac:dyDescent="0.3">
      <c r="D100" s="77" t="s">
        <v>183</v>
      </c>
      <c r="E100" s="76"/>
      <c r="F100" s="28"/>
      <c r="G100" s="56" t="s">
        <v>134</v>
      </c>
      <c r="H100" s="28"/>
      <c r="I100" s="78">
        <f>I101-SUM(I92:I99)</f>
        <v>-14.945000000000004</v>
      </c>
      <c r="J100" s="78">
        <f t="shared" ref="J100:Q100" si="86">J101-SUM(J92:J99)</f>
        <v>-2.2950000000000905</v>
      </c>
      <c r="K100" s="78">
        <f t="shared" si="86"/>
        <v>23.042999999999882</v>
      </c>
      <c r="L100" s="78">
        <f t="shared" si="86"/>
        <v>-0.27800000000019764</v>
      </c>
      <c r="M100" s="78">
        <f t="shared" si="86"/>
        <v>-2.1000000000025665E-2</v>
      </c>
      <c r="N100" s="78">
        <f t="shared" si="86"/>
        <v>22.880000000000095</v>
      </c>
      <c r="O100" s="78">
        <f>O101-SUM(O92:O99)</f>
        <v>-0.71900000000073305</v>
      </c>
      <c r="P100" s="78">
        <f t="shared" si="86"/>
        <v>-0.13000000000009493</v>
      </c>
      <c r="Q100" s="78">
        <f t="shared" si="86"/>
        <v>-24.20199999999981</v>
      </c>
      <c r="R100" s="78">
        <f t="shared" ref="R100:S100" si="87">R101-SUM(R92:R99)</f>
        <v>3.1530000000002119</v>
      </c>
      <c r="S100" s="78">
        <f t="shared" si="87"/>
        <v>-1.6120000000001791</v>
      </c>
    </row>
    <row r="101" spans="1:23" s="7" customFormat="1" ht="14.1" customHeight="1" thickBot="1" x14ac:dyDescent="0.3">
      <c r="D101" s="86" t="s">
        <v>26</v>
      </c>
      <c r="E101" s="89"/>
      <c r="F101" s="86"/>
      <c r="G101" s="87" t="s">
        <v>134</v>
      </c>
      <c r="H101" s="86"/>
      <c r="I101" s="260">
        <f>+'Annual CF'!D61</f>
        <v>-0.157</v>
      </c>
      <c r="J101" s="260">
        <f>+'Annual CF'!E61</f>
        <v>-0.49399999999999999</v>
      </c>
      <c r="K101" s="260">
        <f>+'Annual CF'!F61</f>
        <v>8.4559999999999995</v>
      </c>
      <c r="L101" s="260">
        <f>+'Annual CF'!G61</f>
        <v>-5.52</v>
      </c>
      <c r="M101" s="260">
        <f>+'Annual CF'!H61</f>
        <v>4.1539999999999999</v>
      </c>
      <c r="N101" s="260">
        <f>+'Annual CF'!I61</f>
        <v>87.447999999999993</v>
      </c>
      <c r="O101" s="260">
        <f>+'Annual CF'!J61</f>
        <v>-83.953000000000003</v>
      </c>
      <c r="P101" s="260">
        <f>+'Annual CF'!K61</f>
        <v>19.481999999999999</v>
      </c>
      <c r="Q101" s="260">
        <f>+'Annual CF'!L61</f>
        <v>-21.163</v>
      </c>
      <c r="R101" s="260">
        <f>+'Annual CF'!M61</f>
        <v>9.8350000000000009</v>
      </c>
      <c r="S101" s="260">
        <f>+'Annual CF'!N61</f>
        <v>2.11</v>
      </c>
    </row>
    <row r="102" spans="1:23" s="7" customFormat="1" ht="14.1" customHeight="1" x14ac:dyDescent="0.25">
      <c r="A102" s="7" t="s">
        <v>53</v>
      </c>
      <c r="E102" s="32"/>
      <c r="G102" s="41"/>
    </row>
    <row r="103" spans="1:23" s="7" customFormat="1" ht="14.1" customHeight="1" x14ac:dyDescent="0.25">
      <c r="C103" s="46" t="s">
        <v>157</v>
      </c>
      <c r="E103" s="32"/>
      <c r="G103" s="41"/>
    </row>
    <row r="104" spans="1:23" s="7" customFormat="1" ht="14.1" customHeight="1" x14ac:dyDescent="0.25">
      <c r="D104" s="13" t="s">
        <v>158</v>
      </c>
      <c r="E104" s="26"/>
      <c r="F104" s="13"/>
      <c r="G104" s="22" t="s">
        <v>134</v>
      </c>
      <c r="H104" s="13"/>
      <c r="I104" s="17">
        <f t="shared" ref="I104:S104" si="88">I28</f>
        <v>863.76199999999994</v>
      </c>
      <c r="J104" s="17">
        <f t="shared" si="88"/>
        <v>997.42100000000005</v>
      </c>
      <c r="K104" s="17">
        <f t="shared" si="88"/>
        <v>1158</v>
      </c>
      <c r="L104" s="17">
        <f t="shared" si="88"/>
        <v>1329.5360000000001</v>
      </c>
      <c r="M104" s="17">
        <f t="shared" si="88"/>
        <v>1548.9359999999999</v>
      </c>
      <c r="N104" s="17">
        <f t="shared" si="88"/>
        <v>1740.5809999999999</v>
      </c>
      <c r="O104" s="17">
        <f t="shared" si="88"/>
        <v>2043.673</v>
      </c>
      <c r="P104" s="17">
        <f t="shared" si="88"/>
        <v>2358.1579999999999</v>
      </c>
      <c r="Q104" s="17">
        <f t="shared" si="88"/>
        <v>2635.2939999999999</v>
      </c>
      <c r="R104" s="17">
        <f t="shared" si="88"/>
        <v>2947.8090000000002</v>
      </c>
      <c r="S104" s="17">
        <f t="shared" si="88"/>
        <v>3267.77</v>
      </c>
      <c r="U104" s="174"/>
      <c r="V104" s="174"/>
      <c r="W104" s="174"/>
    </row>
    <row r="105" spans="1:23" s="7" customFormat="1" ht="14.1" customHeight="1" x14ac:dyDescent="0.25">
      <c r="D105" s="13" t="s">
        <v>159</v>
      </c>
      <c r="E105" s="26"/>
      <c r="F105" s="13"/>
      <c r="G105" s="22" t="s">
        <v>134</v>
      </c>
      <c r="H105" s="13"/>
      <c r="I105" s="17">
        <f t="shared" ref="I105:S105" si="89">I45</f>
        <v>148.05799999999999</v>
      </c>
      <c r="J105" s="17">
        <f t="shared" si="89"/>
        <v>187.06899999999999</v>
      </c>
      <c r="K105" s="17">
        <f t="shared" si="89"/>
        <v>212</v>
      </c>
      <c r="L105" s="17">
        <f t="shared" si="89"/>
        <v>266.82299999999998</v>
      </c>
      <c r="M105" s="17">
        <f t="shared" si="89"/>
        <v>329.09800000000001</v>
      </c>
      <c r="N105" s="17">
        <f t="shared" si="89"/>
        <v>338.13799999999998</v>
      </c>
      <c r="O105" s="17">
        <f t="shared" si="89"/>
        <v>373.49200000000002</v>
      </c>
      <c r="P105" s="17">
        <f t="shared" si="89"/>
        <v>385.95400000000001</v>
      </c>
      <c r="Q105" s="17">
        <f t="shared" si="89"/>
        <v>362.27300000000002</v>
      </c>
      <c r="R105" s="17">
        <f t="shared" si="89"/>
        <v>367.36799999999999</v>
      </c>
      <c r="S105" s="17">
        <f t="shared" si="89"/>
        <v>362.19</v>
      </c>
      <c r="U105" s="174"/>
      <c r="V105" s="174"/>
      <c r="W105" s="174"/>
    </row>
    <row r="106" spans="1:23" s="7" customFormat="1" ht="14.1" customHeight="1" thickBot="1" x14ac:dyDescent="0.3">
      <c r="D106" s="13" t="s">
        <v>160</v>
      </c>
      <c r="E106" s="26"/>
      <c r="F106" s="13"/>
      <c r="G106" s="22" t="s">
        <v>134</v>
      </c>
      <c r="H106" s="13"/>
      <c r="I106" s="17">
        <f t="shared" ref="I106:S106" si="90">I53</f>
        <v>0</v>
      </c>
      <c r="J106" s="17">
        <f t="shared" si="90"/>
        <v>0</v>
      </c>
      <c r="K106" s="17">
        <f t="shared" si="90"/>
        <v>2.1829999999999998</v>
      </c>
      <c r="L106" s="17">
        <f t="shared" si="90"/>
        <v>16.167000000000002</v>
      </c>
      <c r="M106" s="17">
        <f t="shared" si="90"/>
        <v>22.696000000000002</v>
      </c>
      <c r="N106" s="17">
        <f t="shared" si="90"/>
        <v>60.183999999999997</v>
      </c>
      <c r="O106" s="17">
        <f t="shared" si="90"/>
        <v>91.682000000000002</v>
      </c>
      <c r="P106" s="17">
        <f t="shared" si="90"/>
        <v>82.91</v>
      </c>
      <c r="Q106" s="17">
        <f t="shared" si="90"/>
        <v>92.403999999999996</v>
      </c>
      <c r="R106" s="17">
        <f t="shared" si="90"/>
        <v>92.840999999999994</v>
      </c>
      <c r="S106" s="17">
        <f t="shared" si="90"/>
        <v>115.486</v>
      </c>
      <c r="U106" s="174"/>
      <c r="V106" s="174"/>
      <c r="W106" s="174"/>
    </row>
    <row r="107" spans="1:23" s="7" customFormat="1" ht="14.1" customHeight="1" thickTop="1" thickBot="1" x14ac:dyDescent="0.3">
      <c r="D107" s="59" t="s">
        <v>313</v>
      </c>
      <c r="E107" s="60"/>
      <c r="F107" s="59"/>
      <c r="G107" s="61" t="s">
        <v>134</v>
      </c>
      <c r="H107" s="59"/>
      <c r="I107" s="62">
        <f>SUM(I104:I106)</f>
        <v>1011.8199999999999</v>
      </c>
      <c r="J107" s="62">
        <f t="shared" ref="J107:Q107" si="91">SUM(J104:J106)</f>
        <v>1184.49</v>
      </c>
      <c r="K107" s="62">
        <f t="shared" si="91"/>
        <v>1372.183</v>
      </c>
      <c r="L107" s="62">
        <f t="shared" si="91"/>
        <v>1612.5259999999998</v>
      </c>
      <c r="M107" s="62">
        <f t="shared" si="91"/>
        <v>1900.7299999999998</v>
      </c>
      <c r="N107" s="62">
        <f t="shared" si="91"/>
        <v>2138.9030000000002</v>
      </c>
      <c r="O107" s="62">
        <f t="shared" si="91"/>
        <v>2508.8469999999998</v>
      </c>
      <c r="P107" s="62">
        <f t="shared" si="91"/>
        <v>2827.0219999999999</v>
      </c>
      <c r="Q107" s="62">
        <f t="shared" si="91"/>
        <v>3089.971</v>
      </c>
      <c r="R107" s="62">
        <f t="shared" ref="R107:S107" si="92">SUM(R104:R106)</f>
        <v>3408.018</v>
      </c>
      <c r="S107" s="62">
        <f t="shared" si="92"/>
        <v>3745.4459999999999</v>
      </c>
      <c r="U107" s="174"/>
    </row>
    <row r="108" spans="1:23" s="7" customFormat="1" ht="14.1" customHeight="1" thickTop="1" x14ac:dyDescent="0.25">
      <c r="E108" s="32"/>
      <c r="G108" s="41"/>
    </row>
    <row r="109" spans="1:23" s="7" customFormat="1" ht="14.1" customHeight="1" x14ac:dyDescent="0.25">
      <c r="D109" s="13" t="s">
        <v>10</v>
      </c>
      <c r="E109" s="26"/>
      <c r="F109" s="13"/>
      <c r="G109" s="22" t="s">
        <v>134</v>
      </c>
      <c r="H109" s="17">
        <f t="shared" ref="H109:S109" si="93">H30</f>
        <v>440.971</v>
      </c>
      <c r="I109" s="17">
        <f t="shared" si="93"/>
        <v>521.77499999999998</v>
      </c>
      <c r="J109" s="17">
        <f t="shared" si="93"/>
        <v>629.846</v>
      </c>
      <c r="K109" s="17">
        <f t="shared" si="93"/>
        <v>759.90899999999999</v>
      </c>
      <c r="L109" s="17">
        <f t="shared" si="93"/>
        <v>890.70399999999995</v>
      </c>
      <c r="M109" s="17">
        <f t="shared" si="93"/>
        <v>1075.348</v>
      </c>
      <c r="N109" s="17">
        <f t="shared" si="93"/>
        <v>1255.7739999999999</v>
      </c>
      <c r="O109" s="17">
        <f t="shared" si="93"/>
        <v>1477.423</v>
      </c>
      <c r="P109" s="17">
        <f t="shared" si="93"/>
        <v>1694.335</v>
      </c>
      <c r="Q109" s="17">
        <f t="shared" si="93"/>
        <v>1885.31</v>
      </c>
      <c r="R109" s="17">
        <f t="shared" si="93"/>
        <v>2141.8879999999999</v>
      </c>
      <c r="S109" s="17">
        <f t="shared" si="93"/>
        <v>2409.1</v>
      </c>
    </row>
    <row r="110" spans="1:23" s="7" customFormat="1" ht="14.1" customHeight="1" x14ac:dyDescent="0.25">
      <c r="D110" s="13" t="s">
        <v>12</v>
      </c>
      <c r="E110" s="26"/>
      <c r="F110" s="13"/>
      <c r="G110" s="22" t="s">
        <v>134</v>
      </c>
      <c r="H110" s="17">
        <f t="shared" ref="H110:S110" si="94">H47</f>
        <v>-137.202</v>
      </c>
      <c r="I110" s="17">
        <f t="shared" si="94"/>
        <v>-160.93299999999999</v>
      </c>
      <c r="J110" s="17">
        <f t="shared" si="94"/>
        <v>-177.36099999999999</v>
      </c>
      <c r="K110" s="17">
        <f t="shared" si="94"/>
        <v>-202.81899999999999</v>
      </c>
      <c r="L110" s="17">
        <f t="shared" si="94"/>
        <v>-277.76799999999997</v>
      </c>
      <c r="M110" s="17">
        <f t="shared" si="94"/>
        <v>-316.29700000000003</v>
      </c>
      <c r="N110" s="17">
        <f t="shared" si="94"/>
        <v>-321.99900000000002</v>
      </c>
      <c r="O110" s="17">
        <f t="shared" si="94"/>
        <v>-421.13900000000001</v>
      </c>
      <c r="P110" s="17">
        <f t="shared" si="94"/>
        <v>-544.94899999999996</v>
      </c>
      <c r="Q110" s="17">
        <f t="shared" si="94"/>
        <v>-551.06299999999999</v>
      </c>
      <c r="R110" s="17">
        <f t="shared" si="94"/>
        <v>-627.44100000000003</v>
      </c>
      <c r="S110" s="17">
        <f t="shared" si="94"/>
        <v>-723</v>
      </c>
    </row>
    <row r="111" spans="1:23" s="7" customFormat="1" ht="14.1" customHeight="1" thickBot="1" x14ac:dyDescent="0.3">
      <c r="D111" s="13" t="s">
        <v>14</v>
      </c>
      <c r="E111" s="26"/>
      <c r="F111" s="13"/>
      <c r="G111" s="22" t="s">
        <v>134</v>
      </c>
      <c r="H111" s="17">
        <f t="shared" ref="H111:S111" si="95">H54</f>
        <v>0</v>
      </c>
      <c r="I111" s="17">
        <f t="shared" si="95"/>
        <v>4.2999999999999997E-2</v>
      </c>
      <c r="J111" s="17">
        <f t="shared" si="95"/>
        <v>0.371</v>
      </c>
      <c r="K111" s="17">
        <f t="shared" si="95"/>
        <v>0.46400000000000002</v>
      </c>
      <c r="L111" s="17">
        <f t="shared" si="95"/>
        <v>-2.3220000000000001</v>
      </c>
      <c r="M111" s="17">
        <f t="shared" si="95"/>
        <v>2.0350000000000001</v>
      </c>
      <c r="N111" s="17">
        <f t="shared" si="95"/>
        <v>-14.206</v>
      </c>
      <c r="O111" s="17">
        <f t="shared" si="95"/>
        <v>-8.4480000000000004</v>
      </c>
      <c r="P111" s="17">
        <f t="shared" si="95"/>
        <v>2.4239999999999999</v>
      </c>
      <c r="Q111" s="17">
        <f t="shared" si="95"/>
        <v>6.3090000000000002</v>
      </c>
      <c r="R111" s="17">
        <f t="shared" si="95"/>
        <v>19.594000000000001</v>
      </c>
      <c r="S111" s="17">
        <f t="shared" si="95"/>
        <v>21.9</v>
      </c>
    </row>
    <row r="112" spans="1:23" s="20" customFormat="1" ht="14.1" customHeight="1" thickTop="1" thickBot="1" x14ac:dyDescent="0.3">
      <c r="D112" s="91" t="s">
        <v>1</v>
      </c>
      <c r="E112" s="92"/>
      <c r="F112" s="91"/>
      <c r="G112" s="93" t="s">
        <v>134</v>
      </c>
      <c r="H112" s="94">
        <f>SUM(H109:H111)</f>
        <v>303.76900000000001</v>
      </c>
      <c r="I112" s="94">
        <f>SUM(I109:I111)</f>
        <v>360.88499999999999</v>
      </c>
      <c r="J112" s="94">
        <f t="shared" ref="J112:Q112" si="96">SUM(J109:J111)</f>
        <v>452.85599999999999</v>
      </c>
      <c r="K112" s="94">
        <f t="shared" si="96"/>
        <v>557.55400000000009</v>
      </c>
      <c r="L112" s="94">
        <f t="shared" si="96"/>
        <v>610.61399999999992</v>
      </c>
      <c r="M112" s="94">
        <f t="shared" si="96"/>
        <v>761.0859999999999</v>
      </c>
      <c r="N112" s="94">
        <f t="shared" si="96"/>
        <v>919.56899999999985</v>
      </c>
      <c r="O112" s="94">
        <f t="shared" si="96"/>
        <v>1047.836</v>
      </c>
      <c r="P112" s="94">
        <f t="shared" si="96"/>
        <v>1151.81</v>
      </c>
      <c r="Q112" s="94">
        <f t="shared" si="96"/>
        <v>1340.5559999999998</v>
      </c>
      <c r="R112" s="94">
        <f t="shared" ref="R112:S112" si="97">SUM(R109:R111)</f>
        <v>1534.0409999999999</v>
      </c>
      <c r="S112" s="94">
        <f t="shared" si="97"/>
        <v>1708</v>
      </c>
    </row>
    <row r="113" spans="3:19" s="7" customFormat="1" ht="14.1" customHeight="1" thickBot="1" x14ac:dyDescent="0.3">
      <c r="D113" s="74" t="s">
        <v>437</v>
      </c>
      <c r="E113" s="32"/>
      <c r="G113" s="41" t="s">
        <v>134</v>
      </c>
      <c r="I113" s="63">
        <f t="shared" ref="I113:S113" si="98">I99</f>
        <v>-21.14</v>
      </c>
      <c r="J113" s="63">
        <f t="shared" si="98"/>
        <v>-28.7</v>
      </c>
      <c r="K113" s="63">
        <f t="shared" si="98"/>
        <v>-57.1</v>
      </c>
      <c r="L113" s="63">
        <f t="shared" si="98"/>
        <v>-27.065000000000001</v>
      </c>
      <c r="M113" s="63">
        <f t="shared" si="98"/>
        <v>-58.216999999999999</v>
      </c>
      <c r="N113" s="63">
        <f t="shared" si="98"/>
        <v>-66.400000000000006</v>
      </c>
      <c r="O113" s="63">
        <f t="shared" si="98"/>
        <v>-24.606999999999999</v>
      </c>
      <c r="P113" s="63">
        <f t="shared" si="98"/>
        <v>-35.488</v>
      </c>
      <c r="Q113" s="63">
        <f t="shared" si="98"/>
        <v>-42.457000000000001</v>
      </c>
      <c r="R113" s="63">
        <f t="shared" si="98"/>
        <v>-32.149000000000001</v>
      </c>
      <c r="S113" s="63">
        <f t="shared" si="98"/>
        <v>-170.59700000000001</v>
      </c>
    </row>
    <row r="114" spans="3:19" s="7" customFormat="1" ht="14.1" customHeight="1" thickBot="1" x14ac:dyDescent="0.3">
      <c r="D114" s="86" t="s">
        <v>173</v>
      </c>
      <c r="E114" s="85"/>
      <c r="F114" s="86"/>
      <c r="G114" s="87" t="s">
        <v>134</v>
      </c>
      <c r="H114" s="86"/>
      <c r="I114" s="260">
        <f>+'Annual IS'!D10</f>
        <v>339.65600000000001</v>
      </c>
      <c r="J114" s="260">
        <f>+'Annual IS'!E10</f>
        <v>423.8</v>
      </c>
      <c r="K114" s="260">
        <f>+'Annual IS'!F10</f>
        <v>500.40899999999999</v>
      </c>
      <c r="L114" s="260">
        <f>+'Annual IS'!G10</f>
        <v>583.5</v>
      </c>
      <c r="M114" s="260">
        <f>+'Annual IS'!H10</f>
        <v>702.9</v>
      </c>
      <c r="N114" s="260">
        <f>+'Annual IS'!I10</f>
        <v>853.2</v>
      </c>
      <c r="O114" s="260">
        <f>+'Annual IS'!J10</f>
        <v>1023.229</v>
      </c>
      <c r="P114" s="260">
        <f>+'Annual IS'!K10</f>
        <v>1116.3219999999999</v>
      </c>
      <c r="Q114" s="260">
        <f>+'Annual IS'!L10</f>
        <v>1298.0989999999999</v>
      </c>
      <c r="R114" s="260">
        <f>+'Annual IS'!M10</f>
        <v>1501.8920000000001</v>
      </c>
      <c r="S114" s="260">
        <f>+'Annual IS'!N10</f>
        <v>1537.39</v>
      </c>
    </row>
    <row r="115" spans="3:19" s="7" customFormat="1" ht="14.1" customHeight="1" x14ac:dyDescent="0.25">
      <c r="E115" s="32"/>
      <c r="G115" s="41"/>
      <c r="I115" s="272"/>
      <c r="J115" s="272"/>
      <c r="K115" s="272"/>
      <c r="L115" s="272"/>
      <c r="M115" s="272"/>
      <c r="N115" s="272"/>
      <c r="O115" s="272"/>
      <c r="P115" s="272"/>
      <c r="Q115" s="272"/>
      <c r="R115" s="272"/>
      <c r="S115" s="272"/>
    </row>
    <row r="116" spans="3:19" s="7" customFormat="1" ht="14.1" customHeight="1" x14ac:dyDescent="0.25">
      <c r="D116" s="13" t="s">
        <v>199</v>
      </c>
      <c r="E116" s="26"/>
      <c r="F116" s="13"/>
      <c r="G116" s="22" t="s">
        <v>134</v>
      </c>
      <c r="H116" s="13"/>
      <c r="I116" s="17">
        <f t="shared" ref="I116:S116" si="99">I66</f>
        <v>213.29599999999994</v>
      </c>
      <c r="J116" s="17">
        <f t="shared" si="99"/>
        <v>276.29999999999995</v>
      </c>
      <c r="K116" s="17">
        <f t="shared" si="99"/>
        <v>362.22800000000012</v>
      </c>
      <c r="L116" s="17">
        <f t="shared" si="99"/>
        <v>370.27300000000014</v>
      </c>
      <c r="M116" s="17">
        <f t="shared" si="99"/>
        <v>448.79700000000003</v>
      </c>
      <c r="N116" s="17">
        <f t="shared" si="99"/>
        <v>549.70000000000016</v>
      </c>
      <c r="O116" s="17">
        <f t="shared" si="99"/>
        <v>572.24</v>
      </c>
      <c r="P116" s="17">
        <f t="shared" si="99"/>
        <v>576.86199999999997</v>
      </c>
      <c r="Q116" s="17">
        <f t="shared" si="99"/>
        <v>693.96800000000007</v>
      </c>
      <c r="R116" s="17">
        <f t="shared" si="99"/>
        <v>819.13400000000001</v>
      </c>
      <c r="S116" s="17">
        <f t="shared" si="99"/>
        <v>952.87</v>
      </c>
    </row>
    <row r="117" spans="3:19" s="7" customFormat="1" ht="14.1" customHeight="1" x14ac:dyDescent="0.2">
      <c r="C117" s="6"/>
      <c r="D117" s="311" t="s">
        <v>437</v>
      </c>
      <c r="E117" s="312"/>
      <c r="F117" s="313"/>
      <c r="G117" s="22" t="s">
        <v>134</v>
      </c>
      <c r="H117" s="13"/>
      <c r="I117" s="18">
        <f t="shared" ref="I117:S117" si="100">I99</f>
        <v>-21.14</v>
      </c>
      <c r="J117" s="18">
        <f t="shared" si="100"/>
        <v>-28.7</v>
      </c>
      <c r="K117" s="18">
        <f t="shared" si="100"/>
        <v>-57.1</v>
      </c>
      <c r="L117" s="18">
        <f t="shared" si="100"/>
        <v>-27.065000000000001</v>
      </c>
      <c r="M117" s="18">
        <f t="shared" si="100"/>
        <v>-58.216999999999999</v>
      </c>
      <c r="N117" s="18">
        <f t="shared" si="100"/>
        <v>-66.400000000000006</v>
      </c>
      <c r="O117" s="18">
        <f t="shared" si="100"/>
        <v>-24.606999999999999</v>
      </c>
      <c r="P117" s="18">
        <f t="shared" si="100"/>
        <v>-35.488</v>
      </c>
      <c r="Q117" s="18">
        <f t="shared" si="100"/>
        <v>-42.457000000000001</v>
      </c>
      <c r="R117" s="18">
        <f t="shared" si="100"/>
        <v>-32.149000000000001</v>
      </c>
      <c r="S117" s="18">
        <f t="shared" si="100"/>
        <v>-170.59700000000001</v>
      </c>
    </row>
    <row r="118" spans="3:19" s="7" customFormat="1" ht="14.1" customHeight="1" x14ac:dyDescent="0.25">
      <c r="D118" s="137" t="s">
        <v>438</v>
      </c>
      <c r="E118" s="73"/>
      <c r="F118" s="13"/>
      <c r="G118" s="22" t="s">
        <v>134</v>
      </c>
      <c r="H118" s="13"/>
      <c r="I118" s="256">
        <f>+'Annual IS'!D12</f>
        <v>0</v>
      </c>
      <c r="J118" s="256">
        <f>+'Annual IS'!E12</f>
        <v>0</v>
      </c>
      <c r="K118" s="256">
        <f>+'Annual IS'!F12</f>
        <v>0</v>
      </c>
      <c r="L118" s="256">
        <f>+'Annual IS'!G12</f>
        <v>0</v>
      </c>
      <c r="M118" s="256">
        <f>+'Annual IS'!H12</f>
        <v>0</v>
      </c>
      <c r="N118" s="256">
        <f>+'Annual IS'!I12</f>
        <v>0</v>
      </c>
      <c r="O118" s="256">
        <f>+'Annual IS'!J12</f>
        <v>0</v>
      </c>
      <c r="P118" s="256">
        <f>+'Annual IS'!K12</f>
        <v>0</v>
      </c>
      <c r="Q118" s="256">
        <f>+'Annual IS'!L12</f>
        <v>0</v>
      </c>
      <c r="R118" s="256">
        <f>+'Annual IS'!M12</f>
        <v>0</v>
      </c>
      <c r="S118" s="256">
        <f>+'Annual IS'!N12</f>
        <v>-21.196000000000002</v>
      </c>
    </row>
    <row r="119" spans="3:19" s="7" customFormat="1" ht="14.1" customHeight="1" x14ac:dyDescent="0.25">
      <c r="D119" s="281" t="s">
        <v>485</v>
      </c>
      <c r="E119" s="26"/>
      <c r="F119" s="13"/>
      <c r="G119" s="22" t="s">
        <v>134</v>
      </c>
      <c r="H119" s="13"/>
      <c r="I119" s="256">
        <f>+'Annual IS'!D36</f>
        <v>-0.01</v>
      </c>
      <c r="J119" s="256">
        <f>+'Annual IS'!E36</f>
        <v>0</v>
      </c>
      <c r="K119" s="256">
        <f>+'Annual IS'!F36</f>
        <v>0</v>
      </c>
      <c r="L119" s="256">
        <f>+'Annual IS'!G36</f>
        <v>0</v>
      </c>
      <c r="M119" s="256">
        <f>+'Annual IS'!H36</f>
        <v>0</v>
      </c>
      <c r="N119" s="256">
        <f>+'Annual IS'!I36</f>
        <v>0</v>
      </c>
      <c r="O119" s="256">
        <f>+'Annual IS'!J36</f>
        <v>0</v>
      </c>
      <c r="P119" s="256">
        <f>+'Annual IS'!K36</f>
        <v>0</v>
      </c>
      <c r="Q119" s="256">
        <f>+'Annual IS'!L36</f>
        <v>0</v>
      </c>
      <c r="R119" s="256">
        <f>+'Annual IS'!M36</f>
        <v>-4.01</v>
      </c>
      <c r="S119" s="256">
        <f>+'Annual IS'!N36</f>
        <v>0</v>
      </c>
    </row>
    <row r="120" spans="3:19" s="7" customFormat="1" ht="14.1" customHeight="1" thickBot="1" x14ac:dyDescent="0.3">
      <c r="D120" s="281" t="s">
        <v>440</v>
      </c>
      <c r="E120" s="26"/>
      <c r="F120" s="13"/>
      <c r="G120" s="22" t="s">
        <v>134</v>
      </c>
      <c r="H120" s="13"/>
      <c r="I120" s="256">
        <f>+'Annual IS'!D37</f>
        <v>-143.69</v>
      </c>
      <c r="J120" s="256">
        <f>+'Annual IS'!E37</f>
        <v>-149.5</v>
      </c>
      <c r="K120" s="256">
        <f>+'Annual IS'!F37</f>
        <v>-153</v>
      </c>
      <c r="L120" s="256">
        <f>+'Annual IS'!G37</f>
        <v>-153.19999999999999</v>
      </c>
      <c r="M120" s="256">
        <f>+'Annual IS'!H37</f>
        <v>-153.1</v>
      </c>
      <c r="N120" s="256">
        <f>+'Annual IS'!I37</f>
        <v>-159</v>
      </c>
      <c r="O120" s="256">
        <f>+'Annual IS'!J37</f>
        <v>-416.76299999999998</v>
      </c>
      <c r="P120" s="256">
        <f>+'Annual IS'!K37</f>
        <v>-407.495</v>
      </c>
      <c r="Q120" s="256">
        <f>+'Annual IS'!L37</f>
        <v>-438.47500000000002</v>
      </c>
      <c r="R120" s="256">
        <f>+'Annual IS'!M37</f>
        <v>-475.55</v>
      </c>
      <c r="S120" s="256">
        <f>+'Annual IS'!N37</f>
        <v>-462.4</v>
      </c>
    </row>
    <row r="121" spans="3:19" s="7" customFormat="1" ht="14.1" customHeight="1" thickBot="1" x14ac:dyDescent="0.3">
      <c r="D121" s="84" t="s">
        <v>54</v>
      </c>
      <c r="E121" s="85"/>
      <c r="F121" s="86"/>
      <c r="G121" s="87" t="s">
        <v>134</v>
      </c>
      <c r="H121" s="86"/>
      <c r="I121" s="271">
        <f>+SUM(I116:I120)</f>
        <v>48.45599999999996</v>
      </c>
      <c r="J121" s="271">
        <f t="shared" ref="J121:R121" si="101">+SUM(J116:J120)</f>
        <v>98.099999999999966</v>
      </c>
      <c r="K121" s="271">
        <f t="shared" si="101"/>
        <v>152.1280000000001</v>
      </c>
      <c r="L121" s="271">
        <f t="shared" si="101"/>
        <v>190.00800000000015</v>
      </c>
      <c r="M121" s="271">
        <f t="shared" si="101"/>
        <v>237.48000000000005</v>
      </c>
      <c r="N121" s="271">
        <f t="shared" si="101"/>
        <v>324.30000000000018</v>
      </c>
      <c r="O121" s="271">
        <f t="shared" si="101"/>
        <v>130.87000000000006</v>
      </c>
      <c r="P121" s="271">
        <f t="shared" si="101"/>
        <v>133.87900000000002</v>
      </c>
      <c r="Q121" s="271">
        <f t="shared" si="101"/>
        <v>213.03600000000006</v>
      </c>
      <c r="R121" s="271">
        <f t="shared" si="101"/>
        <v>307.42500000000001</v>
      </c>
      <c r="S121" s="271">
        <f t="shared" ref="S121" si="102">+SUM(S116:S120)</f>
        <v>298.67700000000002</v>
      </c>
    </row>
    <row r="122" spans="3:19" s="7" customFormat="1" ht="14.1" customHeight="1" x14ac:dyDescent="0.25">
      <c r="D122" s="268"/>
      <c r="E122" s="269"/>
      <c r="F122" s="20"/>
      <c r="G122" s="270"/>
      <c r="H122" s="20"/>
      <c r="I122" s="272"/>
      <c r="J122" s="272"/>
      <c r="K122" s="272"/>
      <c r="L122" s="272"/>
      <c r="M122" s="272"/>
      <c r="N122" s="272"/>
      <c r="O122" s="272"/>
      <c r="P122" s="272"/>
      <c r="Q122" s="272"/>
      <c r="R122" s="272"/>
      <c r="S122" s="272"/>
    </row>
    <row r="123" spans="3:19" s="7" customFormat="1" ht="14.1" customHeight="1" x14ac:dyDescent="0.25">
      <c r="D123" s="74" t="s">
        <v>303</v>
      </c>
      <c r="E123" s="26"/>
      <c r="F123" s="13"/>
      <c r="G123" s="22" t="s">
        <v>134</v>
      </c>
      <c r="H123" s="17"/>
      <c r="I123" s="256">
        <f>+'Annual IS'!D20</f>
        <v>-311.48500000000001</v>
      </c>
      <c r="J123" s="256">
        <f>+'Annual IS'!E20</f>
        <v>-57.4</v>
      </c>
      <c r="K123" s="343">
        <f>+'Annual IS'!F20</f>
        <v>-100.145</v>
      </c>
      <c r="L123" s="256">
        <f>+'Annual IS'!G20</f>
        <v>-129.49199999999999</v>
      </c>
      <c r="M123" s="256">
        <f>+'Annual IS'!H20</f>
        <v>-60.24</v>
      </c>
      <c r="N123" s="256">
        <f>+'Annual IS'!I20</f>
        <v>-92.913000000000011</v>
      </c>
      <c r="O123" s="256">
        <f>+'Annual IS'!J20</f>
        <v>-186.81300000000002</v>
      </c>
      <c r="P123" s="256">
        <f>+'Annual IS'!K20</f>
        <v>-237.464</v>
      </c>
      <c r="Q123" s="256">
        <f>+'Annual IS'!L20</f>
        <v>-277.95099999999996</v>
      </c>
      <c r="R123" s="256">
        <f>+'Annual IS'!M20</f>
        <v>-184.87199999999999</v>
      </c>
      <c r="S123" s="256">
        <f>+'Annual IS'!N20</f>
        <v>-255.94499999999999</v>
      </c>
    </row>
    <row r="124" spans="3:19" s="7" customFormat="1" ht="14.1" customHeight="1" x14ac:dyDescent="0.25">
      <c r="D124" s="281" t="s">
        <v>441</v>
      </c>
      <c r="E124" s="26"/>
      <c r="F124" s="13"/>
      <c r="G124" s="22" t="s">
        <v>134</v>
      </c>
      <c r="H124" s="17"/>
      <c r="I124" s="17">
        <f t="shared" ref="I124:S124" si="103">-I99</f>
        <v>21.14</v>
      </c>
      <c r="J124" s="17">
        <f t="shared" si="103"/>
        <v>28.7</v>
      </c>
      <c r="K124" s="17">
        <f t="shared" si="103"/>
        <v>57.1</v>
      </c>
      <c r="L124" s="17">
        <f t="shared" si="103"/>
        <v>27.065000000000001</v>
      </c>
      <c r="M124" s="17">
        <f t="shared" si="103"/>
        <v>58.216999999999999</v>
      </c>
      <c r="N124" s="17">
        <f t="shared" si="103"/>
        <v>66.400000000000006</v>
      </c>
      <c r="O124" s="17">
        <f t="shared" si="103"/>
        <v>24.606999999999999</v>
      </c>
      <c r="P124" s="17">
        <f t="shared" si="103"/>
        <v>35.488</v>
      </c>
      <c r="Q124" s="17">
        <f t="shared" si="103"/>
        <v>42.457000000000001</v>
      </c>
      <c r="R124" s="17">
        <f t="shared" si="103"/>
        <v>32.149000000000001</v>
      </c>
      <c r="S124" s="17">
        <f t="shared" si="103"/>
        <v>170.59700000000001</v>
      </c>
    </row>
    <row r="125" spans="3:19" s="7" customFormat="1" ht="14.1" customHeight="1" x14ac:dyDescent="0.25">
      <c r="D125" s="137" t="s">
        <v>442</v>
      </c>
      <c r="E125" s="73"/>
      <c r="F125" s="13"/>
      <c r="G125" s="22" t="s">
        <v>134</v>
      </c>
      <c r="H125" s="17"/>
      <c r="I125" s="17">
        <f>+-I118</f>
        <v>0</v>
      </c>
      <c r="J125" s="17">
        <f t="shared" ref="J125:S125" si="104">+-J118</f>
        <v>0</v>
      </c>
      <c r="K125" s="17">
        <f t="shared" si="104"/>
        <v>0</v>
      </c>
      <c r="L125" s="17">
        <f t="shared" si="104"/>
        <v>0</v>
      </c>
      <c r="M125" s="17">
        <f t="shared" si="104"/>
        <v>0</v>
      </c>
      <c r="N125" s="17">
        <f t="shared" si="104"/>
        <v>0</v>
      </c>
      <c r="O125" s="17">
        <f t="shared" si="104"/>
        <v>0</v>
      </c>
      <c r="P125" s="17">
        <f t="shared" si="104"/>
        <v>0</v>
      </c>
      <c r="Q125" s="17">
        <f t="shared" si="104"/>
        <v>0</v>
      </c>
      <c r="R125" s="17">
        <f t="shared" si="104"/>
        <v>0</v>
      </c>
      <c r="S125" s="17">
        <f t="shared" si="104"/>
        <v>21.196000000000002</v>
      </c>
    </row>
    <row r="126" spans="3:19" s="7" customFormat="1" ht="14.1" customHeight="1" x14ac:dyDescent="0.25">
      <c r="D126" s="281" t="s">
        <v>443</v>
      </c>
      <c r="E126" s="26"/>
      <c r="F126" s="13"/>
      <c r="G126" s="22" t="s">
        <v>134</v>
      </c>
      <c r="H126" s="17"/>
      <c r="I126" s="17">
        <f t="shared" ref="I126:R126" si="105">-I119</f>
        <v>0.01</v>
      </c>
      <c r="J126" s="17">
        <f t="shared" si="105"/>
        <v>0</v>
      </c>
      <c r="K126" s="17">
        <f t="shared" si="105"/>
        <v>0</v>
      </c>
      <c r="L126" s="17">
        <f t="shared" si="105"/>
        <v>0</v>
      </c>
      <c r="M126" s="17">
        <f t="shared" si="105"/>
        <v>0</v>
      </c>
      <c r="N126" s="17">
        <f t="shared" si="105"/>
        <v>0</v>
      </c>
      <c r="O126" s="17">
        <f t="shared" si="105"/>
        <v>0</v>
      </c>
      <c r="P126" s="17">
        <f t="shared" si="105"/>
        <v>0</v>
      </c>
      <c r="Q126" s="17">
        <f t="shared" si="105"/>
        <v>0</v>
      </c>
      <c r="R126" s="17">
        <f t="shared" si="105"/>
        <v>4.01</v>
      </c>
      <c r="S126" s="17">
        <f t="shared" ref="S126" si="106">-S119</f>
        <v>0</v>
      </c>
    </row>
    <row r="127" spans="3:19" s="7" customFormat="1" ht="14.1" customHeight="1" x14ac:dyDescent="0.25">
      <c r="D127" s="281" t="s">
        <v>444</v>
      </c>
      <c r="E127" s="26"/>
      <c r="F127" s="13"/>
      <c r="G127" s="22" t="s">
        <v>134</v>
      </c>
      <c r="H127" s="17"/>
      <c r="I127" s="17">
        <f t="shared" ref="I127:R127" si="107">-I120</f>
        <v>143.69</v>
      </c>
      <c r="J127" s="17">
        <f t="shared" si="107"/>
        <v>149.5</v>
      </c>
      <c r="K127" s="17">
        <f t="shared" si="107"/>
        <v>153</v>
      </c>
      <c r="L127" s="17">
        <f t="shared" si="107"/>
        <v>153.19999999999999</v>
      </c>
      <c r="M127" s="17">
        <f t="shared" si="107"/>
        <v>153.1</v>
      </c>
      <c r="N127" s="17">
        <f t="shared" si="107"/>
        <v>159</v>
      </c>
      <c r="O127" s="17">
        <f t="shared" si="107"/>
        <v>416.76299999999998</v>
      </c>
      <c r="P127" s="17">
        <f t="shared" si="107"/>
        <v>407.495</v>
      </c>
      <c r="Q127" s="17">
        <f t="shared" si="107"/>
        <v>438.47500000000002</v>
      </c>
      <c r="R127" s="17">
        <f t="shared" si="107"/>
        <v>475.55</v>
      </c>
      <c r="S127" s="17">
        <f t="shared" ref="S127" si="108">-S120</f>
        <v>462.4</v>
      </c>
    </row>
    <row r="128" spans="3:19" s="7" customFormat="1" ht="14.1" customHeight="1" x14ac:dyDescent="0.25">
      <c r="D128" s="281" t="s">
        <v>445</v>
      </c>
      <c r="E128" s="13"/>
      <c r="F128" s="13"/>
      <c r="G128" s="22" t="s">
        <v>134</v>
      </c>
      <c r="H128" s="13"/>
      <c r="I128" s="44">
        <v>0</v>
      </c>
      <c r="J128" s="266">
        <v>0</v>
      </c>
      <c r="K128" s="266">
        <v>87.6</v>
      </c>
      <c r="L128" s="266">
        <v>106.3</v>
      </c>
      <c r="M128" s="266">
        <v>43.476999999999997</v>
      </c>
      <c r="N128" s="266">
        <v>137.19999999999999</v>
      </c>
      <c r="O128" s="267">
        <v>26.690999999999999</v>
      </c>
      <c r="P128" s="267">
        <v>14.337999999999999</v>
      </c>
      <c r="Q128" s="267">
        <v>82.852000000000004</v>
      </c>
      <c r="R128" s="267">
        <v>33.829000000000001</v>
      </c>
      <c r="S128" s="267">
        <v>94.522999999999996</v>
      </c>
    </row>
    <row r="129" spans="4:21" s="7" customFormat="1" ht="14.1" customHeight="1" thickBot="1" x14ac:dyDescent="0.3">
      <c r="D129" s="74" t="s">
        <v>446</v>
      </c>
      <c r="G129" s="22" t="s">
        <v>134</v>
      </c>
      <c r="I129" s="185" t="s">
        <v>179</v>
      </c>
      <c r="J129" s="185" t="s">
        <v>179</v>
      </c>
      <c r="K129" s="185" t="s">
        <v>179</v>
      </c>
      <c r="L129" s="185" t="s">
        <v>179</v>
      </c>
      <c r="M129" s="185" t="s">
        <v>179</v>
      </c>
      <c r="N129" s="185" t="s">
        <v>179</v>
      </c>
      <c r="O129" s="44">
        <v>-99.7</v>
      </c>
      <c r="P129" s="273">
        <v>-102.575</v>
      </c>
      <c r="Q129" s="273">
        <v>-106.831</v>
      </c>
      <c r="R129" s="273">
        <v>-126.04</v>
      </c>
      <c r="S129" s="273">
        <v>-131.417</v>
      </c>
    </row>
    <row r="130" spans="4:21" s="7" customFormat="1" ht="14.1" customHeight="1" thickBot="1" x14ac:dyDescent="0.3">
      <c r="D130" s="84" t="s">
        <v>294</v>
      </c>
      <c r="E130" s="85"/>
      <c r="F130" s="86"/>
      <c r="G130" s="87" t="s">
        <v>134</v>
      </c>
      <c r="H130" s="86"/>
      <c r="I130" s="274" t="s">
        <v>179</v>
      </c>
      <c r="J130" s="274" t="s">
        <v>179</v>
      </c>
      <c r="K130" s="274" t="s">
        <v>179</v>
      </c>
      <c r="L130" s="274" t="s">
        <v>179</v>
      </c>
      <c r="M130" s="274" t="s">
        <v>179</v>
      </c>
      <c r="N130" s="274" t="s">
        <v>179</v>
      </c>
      <c r="O130" s="271">
        <f>+SUM(O123:O129)</f>
        <v>181.54799999999994</v>
      </c>
      <c r="P130" s="271">
        <f t="shared" ref="P130:S130" si="109">+SUM(P123:P129)</f>
        <v>117.282</v>
      </c>
      <c r="Q130" s="271">
        <f t="shared" si="109"/>
        <v>179.00200000000007</v>
      </c>
      <c r="R130" s="271">
        <f t="shared" si="109"/>
        <v>234.62599999999998</v>
      </c>
      <c r="S130" s="271">
        <f t="shared" si="109"/>
        <v>361.35399999999993</v>
      </c>
    </row>
    <row r="131" spans="4:21" s="7" customFormat="1" ht="14.1" customHeight="1" thickBot="1" x14ac:dyDescent="0.3">
      <c r="D131" s="74" t="s">
        <v>425</v>
      </c>
      <c r="G131" s="320" t="s">
        <v>426</v>
      </c>
      <c r="I131" s="185" t="s">
        <v>179</v>
      </c>
      <c r="J131" s="185" t="s">
        <v>179</v>
      </c>
      <c r="K131" s="185" t="s">
        <v>179</v>
      </c>
      <c r="L131" s="185" t="s">
        <v>179</v>
      </c>
      <c r="M131" s="185" t="s">
        <v>179</v>
      </c>
      <c r="N131" s="185" t="s">
        <v>179</v>
      </c>
      <c r="O131" s="185" t="s">
        <v>179</v>
      </c>
      <c r="P131" s="185" t="s">
        <v>179</v>
      </c>
      <c r="Q131" s="185" t="s">
        <v>179</v>
      </c>
      <c r="R131" s="277">
        <v>1033962.264</v>
      </c>
      <c r="S131" s="277">
        <v>1033962.264</v>
      </c>
    </row>
    <row r="132" spans="4:21" s="7" customFormat="1" ht="14.1" customHeight="1" thickBot="1" x14ac:dyDescent="0.3">
      <c r="D132" s="84" t="s">
        <v>427</v>
      </c>
      <c r="E132" s="89"/>
      <c r="F132" s="86"/>
      <c r="G132" s="87" t="s">
        <v>135</v>
      </c>
      <c r="H132" s="86"/>
      <c r="I132" s="274" t="s">
        <v>179</v>
      </c>
      <c r="J132" s="274" t="s">
        <v>179</v>
      </c>
      <c r="K132" s="274" t="s">
        <v>179</v>
      </c>
      <c r="L132" s="274" t="s">
        <v>179</v>
      </c>
      <c r="M132" s="274" t="s">
        <v>179</v>
      </c>
      <c r="N132" s="274" t="s">
        <v>179</v>
      </c>
      <c r="O132" s="274" t="s">
        <v>179</v>
      </c>
      <c r="P132" s="274" t="s">
        <v>179</v>
      </c>
      <c r="Q132" s="274" t="s">
        <v>179</v>
      </c>
      <c r="R132" s="319">
        <f>+R130*1000/R131</f>
        <v>0.22691930660246995</v>
      </c>
      <c r="S132" s="319">
        <f>+S130*1000/S131</f>
        <v>0.3494847080802167</v>
      </c>
    </row>
    <row r="133" spans="4:21" s="7" customFormat="1" ht="14.1" customHeight="1" thickBot="1" x14ac:dyDescent="0.3">
      <c r="D133" s="74" t="s">
        <v>428</v>
      </c>
      <c r="G133" s="320" t="s">
        <v>426</v>
      </c>
      <c r="I133" s="185" t="s">
        <v>179</v>
      </c>
      <c r="J133" s="185" t="s">
        <v>179</v>
      </c>
      <c r="K133" s="185" t="s">
        <v>179</v>
      </c>
      <c r="L133" s="185" t="s">
        <v>179</v>
      </c>
      <c r="M133" s="185" t="s">
        <v>179</v>
      </c>
      <c r="N133" s="185" t="s">
        <v>179</v>
      </c>
      <c r="O133" s="185" t="s">
        <v>179</v>
      </c>
      <c r="P133" s="185" t="s">
        <v>179</v>
      </c>
      <c r="Q133" s="185" t="s">
        <v>179</v>
      </c>
      <c r="R133" s="277">
        <v>800000</v>
      </c>
      <c r="S133" s="277">
        <v>854993.87800000003</v>
      </c>
    </row>
    <row r="134" spans="4:21" s="7" customFormat="1" ht="14.1" customHeight="1" thickBot="1" x14ac:dyDescent="0.3">
      <c r="D134" s="84" t="s">
        <v>429</v>
      </c>
      <c r="E134" s="89"/>
      <c r="F134" s="86"/>
      <c r="G134" s="87" t="s">
        <v>135</v>
      </c>
      <c r="H134" s="86"/>
      <c r="I134" s="274" t="s">
        <v>179</v>
      </c>
      <c r="J134" s="274" t="s">
        <v>179</v>
      </c>
      <c r="K134" s="274" t="s">
        <v>179</v>
      </c>
      <c r="L134" s="274" t="s">
        <v>179</v>
      </c>
      <c r="M134" s="274" t="s">
        <v>179</v>
      </c>
      <c r="N134" s="274" t="s">
        <v>179</v>
      </c>
      <c r="O134" s="274" t="s">
        <v>179</v>
      </c>
      <c r="P134" s="274" t="s">
        <v>179</v>
      </c>
      <c r="Q134" s="274" t="s">
        <v>179</v>
      </c>
      <c r="R134" s="319">
        <f>+R123*1000/R133</f>
        <v>-0.23108999999999999</v>
      </c>
      <c r="S134" s="319">
        <f>+S123*1000/S133</f>
        <v>-0.29935302063063424</v>
      </c>
    </row>
    <row r="135" spans="4:21" s="7" customFormat="1" ht="14.1" customHeight="1" thickBot="1" x14ac:dyDescent="0.3">
      <c r="E135" s="32"/>
      <c r="G135" s="41"/>
      <c r="I135" s="272"/>
      <c r="J135" s="272"/>
      <c r="K135" s="272"/>
      <c r="L135" s="272"/>
      <c r="M135" s="272"/>
      <c r="N135" s="272"/>
      <c r="O135" s="272"/>
      <c r="P135" s="272"/>
      <c r="Q135" s="272"/>
      <c r="R135" s="272"/>
      <c r="S135" s="272"/>
    </row>
    <row r="136" spans="4:21" s="7" customFormat="1" ht="14.1" customHeight="1" thickBot="1" x14ac:dyDescent="0.3">
      <c r="D136" s="86" t="s">
        <v>365</v>
      </c>
      <c r="E136" s="89"/>
      <c r="F136" s="86"/>
      <c r="G136" s="87" t="s">
        <v>134</v>
      </c>
      <c r="H136" s="86"/>
      <c r="I136" s="300">
        <f>'Annual IS'!D13</f>
        <v>-291.2</v>
      </c>
      <c r="J136" s="300">
        <f>'Annual IS'!E13</f>
        <v>-325.7</v>
      </c>
      <c r="K136" s="300">
        <f>'Annual IS'!F13</f>
        <v>-348.286</v>
      </c>
      <c r="L136" s="300">
        <f>'Annual IS'!G13</f>
        <v>-393.54199999999997</v>
      </c>
      <c r="M136" s="300">
        <f>'Annual IS'!H13</f>
        <v>-465.38799999999998</v>
      </c>
      <c r="N136" s="300">
        <f>'Annual IS'!I13</f>
        <v>-528.9</v>
      </c>
      <c r="O136" s="300">
        <f>'Annual IS'!J13</f>
        <v>-892.35900000000004</v>
      </c>
      <c r="P136" s="300">
        <f>'Annual IS'!K13</f>
        <v>-982.44299999999998</v>
      </c>
      <c r="Q136" s="300">
        <f>'Annual IS'!L13</f>
        <v>-1085.0630000000001</v>
      </c>
      <c r="R136" s="300">
        <f>'Annual IS'!M13</f>
        <v>-1194.4659999999999</v>
      </c>
      <c r="S136" s="300">
        <f>'Annual IS'!N13</f>
        <v>-1217.4649999999999</v>
      </c>
    </row>
    <row r="137" spans="4:21" s="7" customFormat="1" ht="14.1" customHeight="1" x14ac:dyDescent="0.25">
      <c r="D137" s="281" t="s">
        <v>443</v>
      </c>
      <c r="E137" s="32"/>
      <c r="G137" s="41" t="s">
        <v>134</v>
      </c>
      <c r="I137" s="216">
        <f t="shared" ref="I137:R137" si="110">-I119</f>
        <v>0.01</v>
      </c>
      <c r="J137" s="216">
        <f t="shared" si="110"/>
        <v>0</v>
      </c>
      <c r="K137" s="216">
        <f t="shared" si="110"/>
        <v>0</v>
      </c>
      <c r="L137" s="216">
        <f t="shared" si="110"/>
        <v>0</v>
      </c>
      <c r="M137" s="216">
        <f t="shared" si="110"/>
        <v>0</v>
      </c>
      <c r="N137" s="216">
        <f t="shared" si="110"/>
        <v>0</v>
      </c>
      <c r="O137" s="216">
        <f t="shared" si="110"/>
        <v>0</v>
      </c>
      <c r="P137" s="216">
        <f t="shared" si="110"/>
        <v>0</v>
      </c>
      <c r="Q137" s="216">
        <f t="shared" si="110"/>
        <v>0</v>
      </c>
      <c r="R137" s="216">
        <f t="shared" si="110"/>
        <v>4.01</v>
      </c>
      <c r="S137" s="216">
        <f t="shared" ref="S137" si="111">-S119</f>
        <v>0</v>
      </c>
    </row>
    <row r="138" spans="4:21" s="7" customFormat="1" ht="14.1" customHeight="1" thickBot="1" x14ac:dyDescent="0.3">
      <c r="D138" s="281" t="s">
        <v>444</v>
      </c>
      <c r="E138" s="26"/>
      <c r="F138" s="13"/>
      <c r="G138" s="22" t="s">
        <v>134</v>
      </c>
      <c r="H138" s="13"/>
      <c r="I138" s="217">
        <f t="shared" ref="I138:R138" si="112">-I120</f>
        <v>143.69</v>
      </c>
      <c r="J138" s="217">
        <f t="shared" si="112"/>
        <v>149.5</v>
      </c>
      <c r="K138" s="217">
        <f t="shared" si="112"/>
        <v>153</v>
      </c>
      <c r="L138" s="217">
        <f t="shared" si="112"/>
        <v>153.19999999999999</v>
      </c>
      <c r="M138" s="217">
        <f t="shared" si="112"/>
        <v>153.1</v>
      </c>
      <c r="N138" s="217">
        <f t="shared" si="112"/>
        <v>159</v>
      </c>
      <c r="O138" s="217">
        <f t="shared" si="112"/>
        <v>416.76299999999998</v>
      </c>
      <c r="P138" s="217">
        <f t="shared" si="112"/>
        <v>407.495</v>
      </c>
      <c r="Q138" s="217">
        <f t="shared" si="112"/>
        <v>438.47500000000002</v>
      </c>
      <c r="R138" s="217">
        <f t="shared" si="112"/>
        <v>475.55</v>
      </c>
      <c r="S138" s="217">
        <f t="shared" ref="S138" si="113">-S120</f>
        <v>462.4</v>
      </c>
    </row>
    <row r="139" spans="4:21" s="7" customFormat="1" ht="14.1" customHeight="1" thickBot="1" x14ac:dyDescent="0.3">
      <c r="D139" s="86" t="s">
        <v>364</v>
      </c>
      <c r="E139" s="89"/>
      <c r="F139" s="86"/>
      <c r="G139" s="87" t="s">
        <v>134</v>
      </c>
      <c r="H139" s="86"/>
      <c r="I139" s="88">
        <f t="shared" ref="I139:S139" si="114">I64</f>
        <v>-147.58900000000006</v>
      </c>
      <c r="J139" s="88">
        <f t="shared" si="114"/>
        <v>-176.55600000000004</v>
      </c>
      <c r="K139" s="88">
        <f t="shared" si="114"/>
        <v>-195.32599999999996</v>
      </c>
      <c r="L139" s="88">
        <f t="shared" si="114"/>
        <v>-240.34099999999978</v>
      </c>
      <c r="M139" s="88">
        <f t="shared" si="114"/>
        <v>-312.28899999999987</v>
      </c>
      <c r="N139" s="88">
        <f t="shared" si="114"/>
        <v>-369.86899999999969</v>
      </c>
      <c r="O139" s="88">
        <f t="shared" si="114"/>
        <v>-475.596</v>
      </c>
      <c r="P139" s="88">
        <f t="shared" si="114"/>
        <v>-574.94799999999998</v>
      </c>
      <c r="Q139" s="88">
        <f t="shared" si="114"/>
        <v>-646.58799999999974</v>
      </c>
      <c r="R139" s="88">
        <f t="shared" si="114"/>
        <v>-714.90699999999993</v>
      </c>
      <c r="S139" s="88">
        <f t="shared" si="114"/>
        <v>-755.13</v>
      </c>
    </row>
    <row r="140" spans="4:21" s="7" customFormat="1" ht="14.1" customHeight="1" x14ac:dyDescent="0.25">
      <c r="E140" s="32"/>
      <c r="G140" s="41"/>
    </row>
    <row r="141" spans="4:21" s="7" customFormat="1" ht="14.1" customHeight="1" x14ac:dyDescent="0.25">
      <c r="D141" s="13" t="s">
        <v>239</v>
      </c>
      <c r="E141" s="26"/>
      <c r="F141" s="13"/>
      <c r="G141" s="22" t="s">
        <v>134</v>
      </c>
      <c r="H141" s="13"/>
      <c r="I141" s="17">
        <f t="shared" ref="I141:S141" si="115">I32</f>
        <v>-60.5</v>
      </c>
      <c r="J141" s="17">
        <f t="shared" si="115"/>
        <v>-75.7</v>
      </c>
      <c r="K141" s="17">
        <f t="shared" si="115"/>
        <v>-40.151000000000003</v>
      </c>
      <c r="L141" s="17">
        <f t="shared" si="115"/>
        <v>-47.540999999999997</v>
      </c>
      <c r="M141" s="17">
        <f t="shared" si="115"/>
        <v>-52.026000000000003</v>
      </c>
      <c r="N141" s="17">
        <f t="shared" si="115"/>
        <v>-51.5</v>
      </c>
      <c r="O141" s="17">
        <f t="shared" si="115"/>
        <v>-68.658000000000001</v>
      </c>
      <c r="P141" s="17">
        <f t="shared" si="115"/>
        <v>-94.096000000000004</v>
      </c>
      <c r="Q141" s="17">
        <f t="shared" si="115"/>
        <v>-117.79300000000001</v>
      </c>
      <c r="R141" s="17">
        <f t="shared" si="115"/>
        <v>-155.066</v>
      </c>
      <c r="S141" s="17">
        <f t="shared" si="115"/>
        <v>-191.55799999999999</v>
      </c>
      <c r="U141" s="174"/>
    </row>
    <row r="142" spans="4:21" s="7" customFormat="1" ht="14.1" customHeight="1" x14ac:dyDescent="0.25">
      <c r="D142" s="13" t="s">
        <v>142</v>
      </c>
      <c r="E142" s="26"/>
      <c r="F142" s="13"/>
      <c r="G142" s="22" t="s">
        <v>134</v>
      </c>
      <c r="H142" s="13"/>
      <c r="I142" s="17">
        <f t="shared" ref="I142:S142" si="116">I48</f>
        <v>-193.42500000000001</v>
      </c>
      <c r="J142" s="17">
        <f t="shared" si="116"/>
        <v>-245.33799999999999</v>
      </c>
      <c r="K142" s="17">
        <f t="shared" si="116"/>
        <v>-310.40699999999998</v>
      </c>
      <c r="L142" s="17">
        <f t="shared" si="116"/>
        <v>-351.30399999999997</v>
      </c>
      <c r="M142" s="17">
        <f t="shared" si="116"/>
        <v>-422.44499999999999</v>
      </c>
      <c r="N142" s="17">
        <f t="shared" si="116"/>
        <v>-451.37400000000002</v>
      </c>
      <c r="O142" s="17">
        <f t="shared" si="116"/>
        <v>-546.44000000000005</v>
      </c>
      <c r="P142" s="17">
        <f t="shared" si="116"/>
        <v>-583.73800000000006</v>
      </c>
      <c r="Q142" s="17">
        <f t="shared" si="116"/>
        <v>-577.45699999999999</v>
      </c>
      <c r="R142" s="17">
        <f t="shared" si="116"/>
        <v>-580.452</v>
      </c>
      <c r="S142" s="17">
        <f t="shared" si="116"/>
        <v>-598</v>
      </c>
      <c r="U142" s="174"/>
    </row>
    <row r="143" spans="4:21" s="7" customFormat="1" ht="14.1" customHeight="1" x14ac:dyDescent="0.25">
      <c r="D143" s="13" t="s">
        <v>148</v>
      </c>
      <c r="E143" s="26"/>
      <c r="F143" s="13"/>
      <c r="G143" s="22" t="s">
        <v>134</v>
      </c>
      <c r="H143" s="13"/>
      <c r="I143" s="17">
        <f t="shared" ref="I143:S143" si="117">I55</f>
        <v>0</v>
      </c>
      <c r="J143" s="17">
        <f t="shared" si="117"/>
        <v>0</v>
      </c>
      <c r="K143" s="17">
        <f t="shared" si="117"/>
        <v>0</v>
      </c>
      <c r="L143" s="17">
        <f t="shared" si="117"/>
        <v>-8.5660000000000007</v>
      </c>
      <c r="M143" s="17">
        <f t="shared" si="117"/>
        <v>-8.25</v>
      </c>
      <c r="N143" s="17">
        <f t="shared" si="117"/>
        <v>-7.7960000000000003</v>
      </c>
      <c r="O143" s="17">
        <f t="shared" si="117"/>
        <v>-9.7669999999999995</v>
      </c>
      <c r="P143" s="17">
        <f t="shared" si="117"/>
        <v>-8.8390000000000004</v>
      </c>
      <c r="Q143" s="17">
        <f t="shared" si="117"/>
        <v>-17.327999999999999</v>
      </c>
      <c r="R143" s="17">
        <f t="shared" si="117"/>
        <v>-16.658000000000001</v>
      </c>
      <c r="S143" s="17">
        <f t="shared" si="117"/>
        <v>-4.9859999999999998</v>
      </c>
      <c r="U143" s="174"/>
    </row>
    <row r="144" spans="4:21" s="7" customFormat="1" ht="13.5" customHeight="1" thickBot="1" x14ac:dyDescent="0.3">
      <c r="D144" s="7" t="s">
        <v>241</v>
      </c>
      <c r="E144" s="32"/>
      <c r="G144" s="56" t="s">
        <v>134</v>
      </c>
      <c r="I144" s="63">
        <f t="shared" ref="I144:S144" si="118">I87</f>
        <v>0</v>
      </c>
      <c r="J144" s="63">
        <f t="shared" si="118"/>
        <v>0</v>
      </c>
      <c r="K144" s="63">
        <f t="shared" si="118"/>
        <v>-78.784000000000006</v>
      </c>
      <c r="L144" s="63">
        <f t="shared" si="118"/>
        <v>-92.725999999999999</v>
      </c>
      <c r="M144" s="63">
        <f t="shared" si="118"/>
        <v>-110.188</v>
      </c>
      <c r="N144" s="63">
        <f t="shared" si="118"/>
        <v>-124.24</v>
      </c>
      <c r="O144" s="63">
        <f t="shared" si="118"/>
        <v>-137.58000000000001</v>
      </c>
      <c r="P144" s="63">
        <f t="shared" si="118"/>
        <v>-154.386</v>
      </c>
      <c r="Q144" s="63">
        <f t="shared" si="118"/>
        <v>-155.874</v>
      </c>
      <c r="R144" s="63">
        <f t="shared" si="118"/>
        <v>-167.60300000000001</v>
      </c>
      <c r="S144" s="63">
        <f t="shared" si="118"/>
        <v>-186.05099999999999</v>
      </c>
      <c r="U144" s="174"/>
    </row>
    <row r="145" spans="4:31" s="7" customFormat="1" ht="13.5" customHeight="1" thickBot="1" x14ac:dyDescent="0.3">
      <c r="D145" s="86" t="s">
        <v>182</v>
      </c>
      <c r="E145" s="85"/>
      <c r="F145" s="86"/>
      <c r="G145" s="87" t="s">
        <v>134</v>
      </c>
      <c r="H145" s="86"/>
      <c r="I145" s="88">
        <f>SUM(I141:I144)</f>
        <v>-253.92500000000001</v>
      </c>
      <c r="J145" s="88">
        <f t="shared" ref="J145:Q145" si="119">SUM(J141:J144)</f>
        <v>-321.03800000000001</v>
      </c>
      <c r="K145" s="88">
        <f t="shared" si="119"/>
        <v>-429.34199999999998</v>
      </c>
      <c r="L145" s="88">
        <f t="shared" si="119"/>
        <v>-500.13699999999994</v>
      </c>
      <c r="M145" s="88">
        <f t="shared" si="119"/>
        <v>-592.90899999999999</v>
      </c>
      <c r="N145" s="88">
        <f t="shared" si="119"/>
        <v>-634.91</v>
      </c>
      <c r="O145" s="88">
        <f t="shared" si="119"/>
        <v>-762.44500000000016</v>
      </c>
      <c r="P145" s="88">
        <f t="shared" si="119"/>
        <v>-841.05900000000008</v>
      </c>
      <c r="Q145" s="88">
        <f t="shared" si="119"/>
        <v>-868.452</v>
      </c>
      <c r="R145" s="88">
        <f t="shared" ref="R145:S145" si="120">SUM(R141:R144)</f>
        <v>-919.779</v>
      </c>
      <c r="S145" s="88">
        <f t="shared" si="120"/>
        <v>-980.59500000000003</v>
      </c>
      <c r="U145" s="174"/>
    </row>
    <row r="146" spans="4:31" s="7" customFormat="1" ht="15" customHeight="1" x14ac:dyDescent="0.25">
      <c r="E146" s="32"/>
      <c r="G146" s="41"/>
    </row>
    <row r="147" spans="4:31" s="66" customFormat="1" ht="11.1" customHeight="1" x14ac:dyDescent="0.2">
      <c r="D147" s="67" t="s">
        <v>154</v>
      </c>
      <c r="E147" s="65"/>
      <c r="G147" s="68"/>
    </row>
    <row r="148" spans="4:31" s="66" customFormat="1" ht="11.1" customHeight="1" x14ac:dyDescent="0.25">
      <c r="D148" s="69" t="s">
        <v>305</v>
      </c>
      <c r="E148" s="65"/>
      <c r="G148" s="68"/>
    </row>
    <row r="149" spans="4:31" s="66" customFormat="1" ht="11.1" customHeight="1" x14ac:dyDescent="0.25">
      <c r="D149" s="254" t="s">
        <v>310</v>
      </c>
      <c r="E149" s="65"/>
      <c r="G149" s="68"/>
    </row>
    <row r="150" spans="4:31" s="66" customFormat="1" ht="11.1" customHeight="1" x14ac:dyDescent="0.25">
      <c r="D150" s="66" t="s">
        <v>155</v>
      </c>
      <c r="E150" s="65"/>
      <c r="G150" s="68"/>
    </row>
    <row r="151" spans="4:31" s="66" customFormat="1" ht="11.1" customHeight="1" x14ac:dyDescent="0.25">
      <c r="E151" s="65"/>
      <c r="G151" s="68"/>
    </row>
    <row r="152" spans="4:31" s="66" customFormat="1" ht="11.1" customHeight="1" x14ac:dyDescent="0.2">
      <c r="D152" s="67" t="s">
        <v>87</v>
      </c>
      <c r="E152" s="65"/>
      <c r="G152" s="68"/>
    </row>
    <row r="153" spans="4:31" s="66" customFormat="1" ht="50.1" customHeight="1" x14ac:dyDescent="0.25">
      <c r="D153" s="349" t="s">
        <v>421</v>
      </c>
      <c r="E153" s="349"/>
      <c r="F153" s="349"/>
      <c r="G153" s="349"/>
      <c r="H153" s="349"/>
      <c r="I153" s="349"/>
      <c r="J153" s="349"/>
      <c r="K153" s="349"/>
      <c r="L153" s="349"/>
      <c r="M153" s="349"/>
      <c r="N153" s="349"/>
      <c r="O153" s="349"/>
      <c r="P153" s="349"/>
      <c r="Q153" s="349"/>
      <c r="R153" s="349"/>
      <c r="S153" s="349"/>
    </row>
    <row r="154" spans="4:31" s="66" customFormat="1" ht="23.1" customHeight="1" x14ac:dyDescent="0.25">
      <c r="D154" s="350" t="s">
        <v>447</v>
      </c>
      <c r="E154" s="350"/>
      <c r="F154" s="350"/>
      <c r="G154" s="350"/>
      <c r="H154" s="350"/>
      <c r="I154" s="350"/>
      <c r="J154" s="350"/>
      <c r="K154" s="350"/>
      <c r="L154" s="350"/>
      <c r="M154" s="350"/>
      <c r="N154" s="350"/>
      <c r="O154" s="350"/>
      <c r="P154" s="350"/>
      <c r="Q154" s="350"/>
      <c r="R154" s="350"/>
      <c r="S154" s="350"/>
    </row>
    <row r="155" spans="4:31" s="66" customFormat="1" ht="11.1" customHeight="1" x14ac:dyDescent="0.25">
      <c r="D155" s="284" t="s">
        <v>272</v>
      </c>
      <c r="E155" s="284"/>
      <c r="F155" s="284"/>
      <c r="G155" s="284"/>
      <c r="H155" s="284"/>
      <c r="I155" s="284"/>
      <c r="J155" s="284"/>
      <c r="K155" s="284"/>
      <c r="L155" s="284"/>
      <c r="M155" s="284"/>
      <c r="N155" s="284"/>
      <c r="O155" s="284"/>
      <c r="P155" s="284"/>
      <c r="Q155" s="284"/>
      <c r="R155" s="284"/>
      <c r="S155" s="284"/>
    </row>
    <row r="156" spans="4:31" s="66" customFormat="1" ht="11.1" customHeight="1" x14ac:dyDescent="0.25">
      <c r="D156" s="284" t="s">
        <v>242</v>
      </c>
      <c r="E156" s="284"/>
      <c r="F156" s="284"/>
      <c r="G156" s="284"/>
      <c r="H156" s="284"/>
      <c r="I156" s="284"/>
      <c r="J156" s="284"/>
      <c r="K156" s="284"/>
      <c r="L156" s="284"/>
      <c r="M156" s="284"/>
      <c r="N156" s="284"/>
      <c r="O156" s="284"/>
      <c r="P156" s="284"/>
      <c r="Q156" s="284"/>
      <c r="R156" s="284"/>
      <c r="S156" s="284"/>
      <c r="X156" s="70"/>
    </row>
    <row r="157" spans="4:31" s="66" customFormat="1" ht="11.1" customHeight="1" x14ac:dyDescent="0.25">
      <c r="D157" s="284" t="s">
        <v>422</v>
      </c>
      <c r="E157" s="284"/>
      <c r="F157" s="284"/>
      <c r="G157" s="284"/>
      <c r="H157" s="284"/>
      <c r="I157" s="284"/>
      <c r="J157" s="284"/>
      <c r="K157" s="284"/>
      <c r="L157" s="284"/>
      <c r="M157" s="284"/>
      <c r="N157" s="284"/>
      <c r="O157" s="284"/>
      <c r="P157" s="284"/>
      <c r="Q157" s="284"/>
      <c r="R157" s="284"/>
      <c r="S157" s="284"/>
      <c r="X157" s="70"/>
    </row>
    <row r="158" spans="4:31" s="66" customFormat="1" ht="11.1" customHeight="1" x14ac:dyDescent="0.25">
      <c r="D158" s="284" t="s">
        <v>302</v>
      </c>
      <c r="E158" s="284"/>
      <c r="F158" s="284"/>
      <c r="G158" s="284"/>
      <c r="H158" s="284"/>
      <c r="I158" s="284"/>
      <c r="J158" s="284"/>
      <c r="K158" s="284"/>
      <c r="L158" s="284"/>
      <c r="M158" s="284"/>
      <c r="N158" s="284"/>
      <c r="O158" s="284"/>
      <c r="P158" s="284"/>
      <c r="Q158" s="284"/>
      <c r="R158" s="284"/>
      <c r="S158" s="284"/>
      <c r="X158" s="70"/>
    </row>
    <row r="159" spans="4:31" s="66" customFormat="1" ht="20.100000000000001" customHeight="1" x14ac:dyDescent="0.25">
      <c r="D159" s="348" t="s">
        <v>461</v>
      </c>
      <c r="E159" s="348"/>
      <c r="F159" s="348"/>
      <c r="G159" s="348"/>
      <c r="H159" s="348"/>
      <c r="I159" s="348"/>
      <c r="J159" s="348"/>
      <c r="K159" s="348"/>
      <c r="L159" s="348"/>
      <c r="M159" s="348"/>
      <c r="N159" s="348"/>
      <c r="O159" s="348"/>
      <c r="P159" s="348"/>
      <c r="Q159" s="348"/>
      <c r="R159" s="348"/>
      <c r="S159" s="348"/>
      <c r="X159" s="70"/>
    </row>
    <row r="160" spans="4:31" s="66" customFormat="1" ht="21" customHeight="1" x14ac:dyDescent="0.25">
      <c r="D160" s="348" t="s">
        <v>448</v>
      </c>
      <c r="E160" s="348"/>
      <c r="F160" s="348"/>
      <c r="G160" s="348"/>
      <c r="H160" s="348"/>
      <c r="I160" s="348"/>
      <c r="J160" s="348"/>
      <c r="K160" s="348"/>
      <c r="L160" s="348"/>
      <c r="M160" s="348"/>
      <c r="N160" s="348"/>
      <c r="O160" s="348"/>
      <c r="P160" s="348"/>
      <c r="Q160" s="348"/>
      <c r="R160" s="348"/>
      <c r="S160" s="348"/>
      <c r="T160" s="7"/>
      <c r="U160" s="7"/>
      <c r="V160" s="7"/>
      <c r="W160" s="7"/>
      <c r="X160" s="7"/>
      <c r="AE160" s="70"/>
    </row>
    <row r="161" spans="4:31" s="66" customFormat="1" x14ac:dyDescent="0.25">
      <c r="D161" s="284" t="s">
        <v>449</v>
      </c>
      <c r="E161" s="284"/>
      <c r="F161" s="284"/>
      <c r="G161" s="284"/>
      <c r="H161" s="284"/>
      <c r="I161" s="284"/>
      <c r="J161" s="284"/>
      <c r="K161" s="284"/>
      <c r="L161" s="284"/>
      <c r="M161" s="284"/>
      <c r="N161" s="284"/>
      <c r="O161" s="284"/>
      <c r="P161" s="284"/>
      <c r="Q161" s="284"/>
      <c r="R161" s="284"/>
      <c r="S161" s="284"/>
      <c r="T161" s="7"/>
      <c r="U161" s="7"/>
      <c r="V161" s="7"/>
      <c r="W161" s="7"/>
      <c r="X161" s="7"/>
      <c r="AE161" s="70"/>
    </row>
    <row r="162" spans="4:31" s="66" customFormat="1" ht="25.5" customHeight="1" x14ac:dyDescent="0.25">
      <c r="D162" s="348" t="s">
        <v>450</v>
      </c>
      <c r="E162" s="348"/>
      <c r="F162" s="348"/>
      <c r="G162" s="348"/>
      <c r="H162" s="348"/>
      <c r="I162" s="348"/>
      <c r="J162" s="348"/>
      <c r="K162" s="348"/>
      <c r="L162" s="348"/>
      <c r="M162" s="348"/>
      <c r="N162" s="348"/>
      <c r="O162" s="348"/>
      <c r="P162" s="348"/>
      <c r="Q162" s="348"/>
      <c r="R162" s="348"/>
      <c r="S162" s="348"/>
      <c r="T162" s="7"/>
      <c r="U162" s="7"/>
      <c r="V162" s="7"/>
      <c r="W162" s="7"/>
      <c r="X162" s="7"/>
      <c r="AE162" s="70"/>
    </row>
    <row r="163" spans="4:31" s="66" customFormat="1" ht="11.25" x14ac:dyDescent="0.25">
      <c r="D163" s="66" t="s">
        <v>451</v>
      </c>
      <c r="E163" s="234"/>
      <c r="X163" s="70"/>
    </row>
    <row r="164" spans="4:31" s="66" customFormat="1" ht="24.95" customHeight="1" x14ac:dyDescent="0.25">
      <c r="D164" s="348" t="s">
        <v>452</v>
      </c>
      <c r="E164" s="348"/>
      <c r="F164" s="348"/>
      <c r="G164" s="348"/>
      <c r="H164" s="348"/>
      <c r="I164" s="348"/>
      <c r="J164" s="348"/>
      <c r="K164" s="348"/>
      <c r="L164" s="348"/>
      <c r="M164" s="348"/>
      <c r="N164" s="348"/>
      <c r="O164" s="348"/>
      <c r="P164" s="348"/>
      <c r="Q164" s="348"/>
      <c r="R164" s="348"/>
      <c r="S164" s="348"/>
      <c r="T164" s="196"/>
      <c r="U164" s="196"/>
      <c r="V164" s="196"/>
      <c r="W164" s="196"/>
      <c r="X164" s="196"/>
    </row>
    <row r="165" spans="4:31" s="66" customFormat="1" ht="11.1" customHeight="1" x14ac:dyDescent="0.25">
      <c r="D165" s="66" t="s">
        <v>466</v>
      </c>
      <c r="X165" s="70"/>
    </row>
    <row r="166" spans="4:31" s="66" customFormat="1" ht="11.1" customHeight="1" x14ac:dyDescent="0.25">
      <c r="D166" s="66" t="s">
        <v>465</v>
      </c>
      <c r="X166" s="70"/>
    </row>
    <row r="167" spans="4:31" s="66" customFormat="1" ht="11.1" customHeight="1" x14ac:dyDescent="0.25">
      <c r="D167" s="198" t="s">
        <v>467</v>
      </c>
      <c r="X167" s="70"/>
    </row>
    <row r="168" spans="4:31" s="66" customFormat="1" ht="11.1" customHeight="1" x14ac:dyDescent="0.25">
      <c r="D168" s="349" t="s">
        <v>453</v>
      </c>
      <c r="E168" s="349"/>
      <c r="F168" s="349"/>
      <c r="G168" s="349"/>
      <c r="H168" s="349"/>
      <c r="I168" s="349"/>
      <c r="J168" s="349"/>
      <c r="K168" s="349"/>
      <c r="L168" s="349"/>
      <c r="M168" s="349"/>
      <c r="N168" s="349"/>
      <c r="O168" s="349"/>
      <c r="P168" s="349"/>
      <c r="Q168" s="349"/>
      <c r="R168" s="349"/>
      <c r="S168" s="349"/>
      <c r="X168" s="70"/>
    </row>
    <row r="169" spans="4:31" s="66" customFormat="1" ht="11.1" customHeight="1" x14ac:dyDescent="0.25">
      <c r="D169" s="66" t="s">
        <v>454</v>
      </c>
      <c r="X169" s="70"/>
    </row>
    <row r="170" spans="4:31" x14ac:dyDescent="0.2">
      <c r="D170" s="66" t="s">
        <v>455</v>
      </c>
      <c r="E170" s="66"/>
      <c r="F170" s="66"/>
      <c r="G170" s="66"/>
      <c r="H170" s="66"/>
      <c r="I170" s="66"/>
      <c r="J170" s="66"/>
      <c r="K170" s="66"/>
      <c r="L170" s="66"/>
      <c r="M170" s="66"/>
      <c r="N170" s="66"/>
      <c r="O170" s="66"/>
      <c r="P170" s="66"/>
      <c r="Q170" s="66"/>
      <c r="R170" s="66"/>
      <c r="S170" s="66"/>
    </row>
    <row r="171" spans="4:31" ht="23.1" customHeight="1" x14ac:dyDescent="0.2">
      <c r="D171" s="348" t="s">
        <v>462</v>
      </c>
      <c r="E171" s="348"/>
      <c r="F171" s="348"/>
      <c r="G171" s="348"/>
      <c r="H171" s="348"/>
      <c r="I171" s="348"/>
      <c r="J171" s="348"/>
      <c r="K171" s="348"/>
      <c r="L171" s="348"/>
      <c r="M171" s="348"/>
      <c r="N171" s="348"/>
      <c r="O171" s="348"/>
      <c r="P171" s="348"/>
      <c r="Q171" s="348"/>
      <c r="R171" s="348"/>
      <c r="S171" s="348"/>
    </row>
  </sheetData>
  <mergeCells count="8">
    <mergeCell ref="D171:S171"/>
    <mergeCell ref="D168:S168"/>
    <mergeCell ref="D153:S153"/>
    <mergeCell ref="D160:S160"/>
    <mergeCell ref="D162:S162"/>
    <mergeCell ref="D164:S164"/>
    <mergeCell ref="D154:S154"/>
    <mergeCell ref="D159:S159"/>
  </mergeCells>
  <pageMargins left="0.70866141732283472" right="0.70866141732283472" top="0.74803149606299213" bottom="0.74803149606299213" header="0.31496062992125984" footer="0.31496062992125984"/>
  <pageSetup paperSize="9" scale="61" fitToHeight="0" orientation="landscape" r:id="rId1"/>
  <headerFooter>
    <oddFooter>&amp;R&amp;P</oddFooter>
  </headerFooter>
  <rowBreaks count="3" manualBreakCount="3">
    <brk id="56" min="1" max="19" man="1"/>
    <brk id="101" min="1" max="19" man="1"/>
    <brk id="146" min="1" max="19" man="1"/>
  </rowBreaks>
  <customProperties>
    <customPr name="UniqueName" r:id="rId2"/>
  </customProperties>
  <ignoredErrors>
    <ignoredError sqref="I22:R22 I24:R24" formula="1"/>
    <ignoredError sqref="I98:S98"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Q66"/>
  <sheetViews>
    <sheetView showGridLines="0" view="pageBreakPreview" zoomScaleNormal="115" zoomScaleSheetLayoutView="100" workbookViewId="0">
      <selection activeCell="C2" sqref="C2"/>
    </sheetView>
  </sheetViews>
  <sheetFormatPr defaultRowHeight="15" x14ac:dyDescent="0.25"/>
  <cols>
    <col min="1" max="1" width="2.28515625" customWidth="1"/>
    <col min="2" max="2" width="1.42578125" customWidth="1"/>
    <col min="3" max="3" width="42.85546875" customWidth="1"/>
    <col min="4" max="14" width="11.7109375" customWidth="1"/>
    <col min="15" max="15" width="1.7109375" customWidth="1"/>
    <col min="18" max="18" width="19.85546875" customWidth="1"/>
  </cols>
  <sheetData>
    <row r="1" spans="3:14" ht="6.75" customHeight="1" x14ac:dyDescent="0.25"/>
    <row r="2" spans="3:14" s="3" customFormat="1" ht="15.75" x14ac:dyDescent="0.25">
      <c r="C2" s="108" t="s">
        <v>266</v>
      </c>
    </row>
    <row r="4" spans="3:14" x14ac:dyDescent="0.25">
      <c r="C4" s="230" t="s">
        <v>237</v>
      </c>
      <c r="D4" s="207" t="s">
        <v>235</v>
      </c>
      <c r="E4" s="207" t="s">
        <v>235</v>
      </c>
      <c r="F4" s="207" t="s">
        <v>235</v>
      </c>
      <c r="G4" s="207" t="s">
        <v>235</v>
      </c>
      <c r="H4" s="207" t="s">
        <v>235</v>
      </c>
      <c r="I4" s="207" t="s">
        <v>235</v>
      </c>
      <c r="J4" s="207" t="s">
        <v>236</v>
      </c>
      <c r="K4" s="207" t="s">
        <v>236</v>
      </c>
      <c r="L4" s="207" t="s">
        <v>236</v>
      </c>
      <c r="M4" s="207" t="s">
        <v>236</v>
      </c>
      <c r="N4" s="207" t="s">
        <v>371</v>
      </c>
    </row>
    <row r="5" spans="3:14" ht="5.0999999999999996" customHeight="1" x14ac:dyDescent="0.25">
      <c r="C5" s="212"/>
      <c r="D5" s="207"/>
      <c r="E5" s="207"/>
      <c r="F5" s="207"/>
      <c r="G5" s="207"/>
      <c r="H5" s="207"/>
      <c r="I5" s="207"/>
      <c r="J5" s="207"/>
      <c r="K5" s="207"/>
      <c r="L5" s="207"/>
      <c r="M5" s="207"/>
      <c r="N5" s="207"/>
    </row>
    <row r="6" spans="3:14" s="4" customFormat="1" ht="13.5" thickBot="1" x14ac:dyDescent="0.25">
      <c r="C6" s="109" t="s">
        <v>15</v>
      </c>
      <c r="D6" s="110">
        <v>2015</v>
      </c>
      <c r="E6" s="110">
        <v>2016</v>
      </c>
      <c r="F6" s="110">
        <v>2017</v>
      </c>
      <c r="G6" s="110">
        <v>2018</v>
      </c>
      <c r="H6" s="110">
        <v>2019</v>
      </c>
      <c r="I6" s="110">
        <v>2020</v>
      </c>
      <c r="J6" s="110">
        <v>2021</v>
      </c>
      <c r="K6" s="110">
        <v>2022</v>
      </c>
      <c r="L6" s="110">
        <v>2023</v>
      </c>
      <c r="M6" s="110">
        <v>2024</v>
      </c>
      <c r="N6" s="110">
        <v>2025</v>
      </c>
    </row>
    <row r="7" spans="3:14" ht="16.350000000000001" customHeight="1" thickTop="1" x14ac:dyDescent="0.25">
      <c r="C7" s="111" t="s">
        <v>0</v>
      </c>
      <c r="D7" s="112">
        <v>1011.8</v>
      </c>
      <c r="E7" s="112">
        <v>1184.5</v>
      </c>
      <c r="F7" s="112">
        <v>1372.4090000000001</v>
      </c>
      <c r="G7" s="112">
        <v>1612.5260000000001</v>
      </c>
      <c r="H7" s="112">
        <v>1900.729</v>
      </c>
      <c r="I7" s="112">
        <v>2138.9</v>
      </c>
      <c r="J7" s="112">
        <v>2508.8470000000002</v>
      </c>
      <c r="K7" s="112">
        <v>2827.0219999999999</v>
      </c>
      <c r="L7" s="112">
        <v>3089.97</v>
      </c>
      <c r="M7" s="112">
        <v>3408.018</v>
      </c>
      <c r="N7" s="112">
        <v>3745.4459999999999</v>
      </c>
    </row>
    <row r="8" spans="3:14" ht="16.350000000000001" customHeight="1" x14ac:dyDescent="0.25">
      <c r="C8" s="113" t="s">
        <v>16</v>
      </c>
      <c r="D8" s="114">
        <v>-672.14400000000001</v>
      </c>
      <c r="E8" s="114">
        <v>-760.7</v>
      </c>
      <c r="F8" s="114">
        <v>-879.48800000000006</v>
      </c>
      <c r="G8" s="114">
        <v>-1035.95</v>
      </c>
      <c r="H8" s="114">
        <v>-1203.846</v>
      </c>
      <c r="I8" s="114">
        <v>-1290.8</v>
      </c>
      <c r="J8" s="114">
        <v>-1490.8810000000001</v>
      </c>
      <c r="K8" s="114">
        <v>-1715.4570000000001</v>
      </c>
      <c r="L8" s="114">
        <v>-1796.1479999999999</v>
      </c>
      <c r="M8" s="114">
        <v>-1911.039</v>
      </c>
      <c r="N8" s="114">
        <v>-2213.7089999999998</v>
      </c>
    </row>
    <row r="9" spans="3:14" ht="16.350000000000001" customHeight="1" thickBot="1" x14ac:dyDescent="0.3">
      <c r="C9" s="115" t="s">
        <v>17</v>
      </c>
      <c r="D9" s="116">
        <v>0</v>
      </c>
      <c r="E9" s="116">
        <v>0</v>
      </c>
      <c r="F9" s="116">
        <v>7.4930000000000003</v>
      </c>
      <c r="G9" s="116">
        <v>6.9740000000000002</v>
      </c>
      <c r="H9" s="116">
        <v>5.9850000000000003</v>
      </c>
      <c r="I9" s="116">
        <v>5.0999999999999996</v>
      </c>
      <c r="J9" s="116">
        <v>5.2629999999999999</v>
      </c>
      <c r="K9" s="116">
        <v>4.7569999999999997</v>
      </c>
      <c r="L9" s="116">
        <v>4.2770000000000001</v>
      </c>
      <c r="M9" s="116">
        <v>4.9130000000000003</v>
      </c>
      <c r="N9" s="116">
        <v>5.6360000000000001</v>
      </c>
    </row>
    <row r="10" spans="3:14" ht="16.350000000000001" customHeight="1" x14ac:dyDescent="0.25">
      <c r="C10" s="117" t="s">
        <v>173</v>
      </c>
      <c r="D10" s="293">
        <v>339.65600000000001</v>
      </c>
      <c r="E10" s="118">
        <v>423.8</v>
      </c>
      <c r="F10" s="118">
        <v>500.40899999999999</v>
      </c>
      <c r="G10" s="118">
        <v>583.5</v>
      </c>
      <c r="H10" s="118">
        <v>702.9</v>
      </c>
      <c r="I10" s="118">
        <v>853.2</v>
      </c>
      <c r="J10" s="118">
        <v>1023.229</v>
      </c>
      <c r="K10" s="118">
        <v>1116.3219999999999</v>
      </c>
      <c r="L10" s="118">
        <v>1298.0989999999999</v>
      </c>
      <c r="M10" s="118">
        <v>1501.8920000000001</v>
      </c>
      <c r="N10" s="118">
        <v>1537.39</v>
      </c>
    </row>
    <row r="11" spans="3:14" ht="16.350000000000001" customHeight="1" x14ac:dyDescent="0.25">
      <c r="C11" s="113" t="s">
        <v>234</v>
      </c>
      <c r="D11" s="119">
        <v>0.33600000000000002</v>
      </c>
      <c r="E11" s="119">
        <v>0.36499999999999999</v>
      </c>
      <c r="F11" s="119">
        <v>0.36499999999999999</v>
      </c>
      <c r="G11" s="119">
        <v>0.36199999999999999</v>
      </c>
      <c r="H11" s="119">
        <v>0.37</v>
      </c>
      <c r="I11" s="119">
        <v>0.39900000000000002</v>
      </c>
      <c r="J11" s="119">
        <v>0.40784835013034954</v>
      </c>
      <c r="K11" s="119">
        <v>0.39487556689697417</v>
      </c>
      <c r="L11" s="119">
        <v>0.42010083332571013</v>
      </c>
      <c r="M11" s="119">
        <v>0.44069373802476364</v>
      </c>
      <c r="N11" s="119">
        <v>0.41</v>
      </c>
    </row>
    <row r="12" spans="3:14" ht="16.350000000000001" customHeight="1" x14ac:dyDescent="0.25">
      <c r="C12" s="113" t="s">
        <v>376</v>
      </c>
      <c r="D12" s="291">
        <v>0</v>
      </c>
      <c r="E12" s="291">
        <v>0</v>
      </c>
      <c r="F12" s="291">
        <v>0</v>
      </c>
      <c r="G12" s="291">
        <v>0</v>
      </c>
      <c r="H12" s="291">
        <v>0</v>
      </c>
      <c r="I12" s="291">
        <v>0</v>
      </c>
      <c r="J12" s="291">
        <v>0</v>
      </c>
      <c r="K12" s="291">
        <v>0</v>
      </c>
      <c r="L12" s="291">
        <v>0</v>
      </c>
      <c r="M12" s="291">
        <v>0</v>
      </c>
      <c r="N12" s="291">
        <v>-21.196000000000002</v>
      </c>
    </row>
    <row r="13" spans="3:14" ht="16.350000000000001" customHeight="1" thickBot="1" x14ac:dyDescent="0.3">
      <c r="C13" s="113" t="s">
        <v>365</v>
      </c>
      <c r="D13" s="114">
        <v>-291.2</v>
      </c>
      <c r="E13" s="120">
        <v>-325.7</v>
      </c>
      <c r="F13" s="120">
        <v>-348.286</v>
      </c>
      <c r="G13" s="120">
        <v>-393.54199999999997</v>
      </c>
      <c r="H13" s="120">
        <v>-465.38799999999998</v>
      </c>
      <c r="I13" s="120">
        <v>-528.9</v>
      </c>
      <c r="J13" s="120">
        <v>-892.35900000000004</v>
      </c>
      <c r="K13" s="120">
        <v>-982.44299999999998</v>
      </c>
      <c r="L13" s="120">
        <v>-1085.0630000000001</v>
      </c>
      <c r="M13" s="120">
        <v>-1194.4659999999999</v>
      </c>
      <c r="N13" s="120">
        <v>-1217.4649999999999</v>
      </c>
    </row>
    <row r="14" spans="3:14" ht="16.350000000000001" customHeight="1" x14ac:dyDescent="0.25">
      <c r="C14" s="122" t="s">
        <v>192</v>
      </c>
      <c r="D14" s="333">
        <v>48.456000000000003</v>
      </c>
      <c r="E14" s="123">
        <v>98.1</v>
      </c>
      <c r="F14" s="123">
        <v>152.10900000000001</v>
      </c>
      <c r="G14" s="123">
        <v>189.9</v>
      </c>
      <c r="H14" s="123">
        <v>237.5</v>
      </c>
      <c r="I14" s="123">
        <v>324.3</v>
      </c>
      <c r="J14" s="123">
        <v>130.87</v>
      </c>
      <c r="K14" s="123">
        <v>133.85</v>
      </c>
      <c r="L14" s="123">
        <v>213.036</v>
      </c>
      <c r="M14" s="123">
        <v>307.42599999999999</v>
      </c>
      <c r="N14" s="123">
        <v>298.69</v>
      </c>
    </row>
    <row r="15" spans="3:14" ht="16.350000000000001" customHeight="1" x14ac:dyDescent="0.25">
      <c r="C15" s="113" t="s">
        <v>193</v>
      </c>
      <c r="D15" s="119">
        <v>4.8000000000000001E-2</v>
      </c>
      <c r="E15" s="119">
        <v>8.3000000000000004E-2</v>
      </c>
      <c r="F15" s="119">
        <v>0.111</v>
      </c>
      <c r="G15" s="119">
        <v>0.11799999999999999</v>
      </c>
      <c r="H15" s="119">
        <v>0.125</v>
      </c>
      <c r="I15" s="119">
        <v>0.152</v>
      </c>
      <c r="J15" s="119">
        <v>5.1999999999999998E-2</v>
      </c>
      <c r="K15" s="119">
        <v>4.7E-2</v>
      </c>
      <c r="L15" s="119">
        <v>6.9000000000000006E-2</v>
      </c>
      <c r="M15" s="119">
        <v>0.09</v>
      </c>
      <c r="N15" s="119">
        <v>0.08</v>
      </c>
    </row>
    <row r="16" spans="3:14" ht="16.350000000000001" customHeight="1" x14ac:dyDescent="0.25">
      <c r="C16" s="113" t="s">
        <v>19</v>
      </c>
      <c r="D16" s="114">
        <v>-215.9</v>
      </c>
      <c r="E16" s="114">
        <v>-173.8</v>
      </c>
      <c r="F16" s="114">
        <v>-155</v>
      </c>
      <c r="G16" s="114">
        <v>-153.69999999999999</v>
      </c>
      <c r="H16" s="114">
        <v>-205.5</v>
      </c>
      <c r="I16" s="114">
        <v>-231.4</v>
      </c>
      <c r="J16" s="120">
        <v>-284.23</v>
      </c>
      <c r="K16" s="114">
        <v>-316.81</v>
      </c>
      <c r="L16" s="114">
        <v>-450.02</v>
      </c>
      <c r="M16" s="114">
        <v>-469.95</v>
      </c>
      <c r="N16" s="114">
        <v>-384.6</v>
      </c>
    </row>
    <row r="17" spans="3:14" ht="16.350000000000001" customHeight="1" thickBot="1" x14ac:dyDescent="0.3">
      <c r="C17" s="115" t="s">
        <v>20</v>
      </c>
      <c r="D17" s="116">
        <v>-149</v>
      </c>
      <c r="E17" s="116">
        <v>32.9</v>
      </c>
      <c r="F17" s="116">
        <v>-100.1</v>
      </c>
      <c r="G17" s="116">
        <v>-140.30000000000001</v>
      </c>
      <c r="H17" s="116">
        <v>-46.473999999999997</v>
      </c>
      <c r="I17" s="116">
        <v>-140.5</v>
      </c>
      <c r="J17" s="178">
        <v>-32.466000000000001</v>
      </c>
      <c r="K17" s="116">
        <v>-19.965</v>
      </c>
      <c r="L17" s="116">
        <v>-83.659000000000006</v>
      </c>
      <c r="M17" s="116">
        <v>-25.600999999999999</v>
      </c>
      <c r="N17" s="116">
        <v>-110.279</v>
      </c>
    </row>
    <row r="18" spans="3:14" ht="16.350000000000001" customHeight="1" x14ac:dyDescent="0.25">
      <c r="C18" s="124" t="s">
        <v>55</v>
      </c>
      <c r="D18" s="292">
        <v>-316.44400000000002</v>
      </c>
      <c r="E18" s="125">
        <v>-42.8</v>
      </c>
      <c r="F18" s="292">
        <v>-102.991</v>
      </c>
      <c r="G18" s="125">
        <v>-104.1</v>
      </c>
      <c r="H18" s="125">
        <v>-14.5</v>
      </c>
      <c r="I18" s="125">
        <v>-47.6</v>
      </c>
      <c r="J18" s="125">
        <v>-186.23400000000001</v>
      </c>
      <c r="K18" s="125">
        <v>-202.92699999999999</v>
      </c>
      <c r="L18" s="125">
        <v>-320.63799999999998</v>
      </c>
      <c r="M18" s="125">
        <v>-188.06399999999999</v>
      </c>
      <c r="N18" s="125">
        <v>-196.21</v>
      </c>
    </row>
    <row r="19" spans="3:14" ht="16.350000000000001" customHeight="1" thickBot="1" x14ac:dyDescent="0.3">
      <c r="C19" s="113" t="s">
        <v>304</v>
      </c>
      <c r="D19" s="114">
        <v>4.9589999999999996</v>
      </c>
      <c r="E19" s="114">
        <v>-14.6</v>
      </c>
      <c r="F19" s="114">
        <v>2.8460000000000001</v>
      </c>
      <c r="G19" s="114">
        <v>-25.391999999999999</v>
      </c>
      <c r="H19" s="114">
        <v>-45.74</v>
      </c>
      <c r="I19" s="114">
        <v>-45.313000000000002</v>
      </c>
      <c r="J19" s="114">
        <v>-0.57899999999999996</v>
      </c>
      <c r="K19" s="114">
        <v>-34.536999999999999</v>
      </c>
      <c r="L19" s="114">
        <v>42.686999999999998</v>
      </c>
      <c r="M19" s="114">
        <v>3.1920000000000002</v>
      </c>
      <c r="N19" s="114">
        <v>-59.746000000000002</v>
      </c>
    </row>
    <row r="20" spans="3:14" ht="16.350000000000001" customHeight="1" x14ac:dyDescent="0.25">
      <c r="C20" s="124" t="s">
        <v>303</v>
      </c>
      <c r="D20" s="125">
        <v>-311.48500000000001</v>
      </c>
      <c r="E20" s="125">
        <v>-57.4</v>
      </c>
      <c r="F20" s="125">
        <v>-100.145</v>
      </c>
      <c r="G20" s="125">
        <v>-129.49199999999999</v>
      </c>
      <c r="H20" s="125">
        <v>-60.24</v>
      </c>
      <c r="I20" s="125">
        <v>-92.913000000000011</v>
      </c>
      <c r="J20" s="125">
        <v>-186.81300000000002</v>
      </c>
      <c r="K20" s="125">
        <v>-237.464</v>
      </c>
      <c r="L20" s="125">
        <v>-277.95099999999996</v>
      </c>
      <c r="M20" s="125">
        <v>-184.87199999999999</v>
      </c>
      <c r="N20" s="125">
        <v>-255.94499999999999</v>
      </c>
    </row>
    <row r="21" spans="3:14" ht="16.350000000000001" customHeight="1" x14ac:dyDescent="0.25">
      <c r="D21" s="337"/>
      <c r="E21" s="337"/>
      <c r="F21" s="337"/>
      <c r="G21" s="337"/>
      <c r="H21" s="337"/>
      <c r="I21" s="337"/>
      <c r="J21" s="337"/>
      <c r="K21" s="337"/>
      <c r="L21" s="337"/>
      <c r="M21" s="337"/>
      <c r="N21" s="337"/>
    </row>
    <row r="22" spans="3:14" ht="15.75" x14ac:dyDescent="0.25">
      <c r="C22" s="108" t="s">
        <v>271</v>
      </c>
    </row>
    <row r="24" spans="3:14" ht="15.75" thickBot="1" x14ac:dyDescent="0.3">
      <c r="C24" s="109" t="s">
        <v>15</v>
      </c>
      <c r="D24" s="110">
        <v>2015</v>
      </c>
      <c r="E24" s="110">
        <v>2016</v>
      </c>
      <c r="F24" s="110">
        <v>2017</v>
      </c>
      <c r="G24" s="110">
        <v>2018</v>
      </c>
      <c r="H24" s="110">
        <v>2019</v>
      </c>
      <c r="I24" s="110">
        <v>2020</v>
      </c>
      <c r="J24" s="110">
        <v>2021</v>
      </c>
      <c r="K24" s="110">
        <v>2022</v>
      </c>
      <c r="L24" s="110">
        <v>2023</v>
      </c>
      <c r="M24" s="110">
        <v>2024</v>
      </c>
      <c r="N24" s="110">
        <v>2025</v>
      </c>
    </row>
    <row r="25" spans="3:14" ht="16.350000000000001" customHeight="1" thickTop="1" x14ac:dyDescent="0.25">
      <c r="C25" s="111" t="s">
        <v>0</v>
      </c>
      <c r="D25" s="112">
        <v>1011.8</v>
      </c>
      <c r="E25" s="112">
        <v>1184.5</v>
      </c>
      <c r="F25" s="112">
        <v>1372.4090000000001</v>
      </c>
      <c r="G25" s="112">
        <v>1612.5260000000001</v>
      </c>
      <c r="H25" s="112">
        <v>1900.729</v>
      </c>
      <c r="I25" s="112">
        <v>2138.9</v>
      </c>
      <c r="J25" s="112">
        <v>2508.8470000000002</v>
      </c>
      <c r="K25" s="112">
        <v>2827.0219999999999</v>
      </c>
      <c r="L25" s="112">
        <v>3089.97</v>
      </c>
      <c r="M25" s="112">
        <v>3408.018</v>
      </c>
      <c r="N25" s="112">
        <v>3745.4459999999999</v>
      </c>
    </row>
    <row r="26" spans="3:14" ht="16.350000000000001" customHeight="1" x14ac:dyDescent="0.25">
      <c r="C26" s="113" t="s">
        <v>16</v>
      </c>
      <c r="D26" s="114">
        <v>-672.14400000000001</v>
      </c>
      <c r="E26" s="114">
        <v>-760.7</v>
      </c>
      <c r="F26" s="114">
        <v>-879.48800000000006</v>
      </c>
      <c r="G26" s="114">
        <v>-1035.95</v>
      </c>
      <c r="H26" s="114">
        <v>-1203.846</v>
      </c>
      <c r="I26" s="114">
        <v>-1290.8</v>
      </c>
      <c r="J26" s="114">
        <v>-1490.8810000000001</v>
      </c>
      <c r="K26" s="114">
        <v>-1715.4570000000001</v>
      </c>
      <c r="L26" s="114">
        <v>-1796.1479999999999</v>
      </c>
      <c r="M26" s="114">
        <v>-1911.039</v>
      </c>
      <c r="N26" s="114">
        <v>-2213.7089999999998</v>
      </c>
    </row>
    <row r="27" spans="3:14" ht="16.350000000000001" customHeight="1" x14ac:dyDescent="0.25">
      <c r="C27" s="113" t="s">
        <v>268</v>
      </c>
      <c r="D27" s="114">
        <v>21.14</v>
      </c>
      <c r="E27" s="114">
        <v>28.7</v>
      </c>
      <c r="F27" s="114">
        <v>57.1</v>
      </c>
      <c r="G27" s="114">
        <v>27.065000000000001</v>
      </c>
      <c r="H27" s="114">
        <v>58.216999999999999</v>
      </c>
      <c r="I27" s="114">
        <v>66.400000000000006</v>
      </c>
      <c r="J27" s="114">
        <v>24.606999999999999</v>
      </c>
      <c r="K27" s="114">
        <v>35.488</v>
      </c>
      <c r="L27" s="114">
        <v>42.457000000000001</v>
      </c>
      <c r="M27" s="114">
        <v>32.149000000000001</v>
      </c>
      <c r="N27" s="114">
        <v>170.59700000000001</v>
      </c>
    </row>
    <row r="28" spans="3:14" ht="16.350000000000001" customHeight="1" thickBot="1" x14ac:dyDescent="0.3">
      <c r="C28" s="115" t="s">
        <v>17</v>
      </c>
      <c r="D28" s="116">
        <v>0</v>
      </c>
      <c r="E28" s="116">
        <v>0</v>
      </c>
      <c r="F28" s="116">
        <v>7.4930000000000003</v>
      </c>
      <c r="G28" s="116">
        <v>6.9740000000000002</v>
      </c>
      <c r="H28" s="116">
        <v>5.9850000000000003</v>
      </c>
      <c r="I28" s="116">
        <v>5.0999999999999996</v>
      </c>
      <c r="J28" s="116">
        <v>5.2629999999999999</v>
      </c>
      <c r="K28" s="116">
        <v>4.7569999999999997</v>
      </c>
      <c r="L28" s="116">
        <v>4.2770000000000001</v>
      </c>
      <c r="M28" s="116">
        <v>4.9130000000000003</v>
      </c>
      <c r="N28" s="116">
        <v>5.6360000000000001</v>
      </c>
    </row>
    <row r="29" spans="3:14" ht="16.350000000000001" customHeight="1" x14ac:dyDescent="0.25">
      <c r="C29" s="117" t="s">
        <v>1</v>
      </c>
      <c r="D29" s="118">
        <v>360.79599999999994</v>
      </c>
      <c r="E29" s="118">
        <v>452.49999999999994</v>
      </c>
      <c r="F29" s="118">
        <v>557.51400000000012</v>
      </c>
      <c r="G29" s="118">
        <v>610.61500000000012</v>
      </c>
      <c r="H29" s="118">
        <v>761.08500000000004</v>
      </c>
      <c r="I29" s="118">
        <v>919.60000000000014</v>
      </c>
      <c r="J29" s="118">
        <v>1047.836</v>
      </c>
      <c r="K29" s="118">
        <v>1151.81</v>
      </c>
      <c r="L29" s="118">
        <v>1340.556</v>
      </c>
      <c r="M29" s="118">
        <v>1534.0410000000002</v>
      </c>
      <c r="N29" s="118">
        <v>1707.97</v>
      </c>
    </row>
    <row r="30" spans="3:14" ht="16.350000000000001" customHeight="1" x14ac:dyDescent="0.25">
      <c r="C30" s="113" t="s">
        <v>18</v>
      </c>
      <c r="D30" s="119">
        <v>0.35699999999999998</v>
      </c>
      <c r="E30" s="119">
        <v>0.38200000000000001</v>
      </c>
      <c r="F30" s="119">
        <v>0.40600000000000003</v>
      </c>
      <c r="G30" s="119">
        <v>0.379</v>
      </c>
      <c r="H30" s="119">
        <v>0.4</v>
      </c>
      <c r="I30" s="119">
        <v>0.43</v>
      </c>
      <c r="J30" s="119">
        <v>0.41799999999999998</v>
      </c>
      <c r="K30" s="119">
        <v>0.40699999999999997</v>
      </c>
      <c r="L30" s="119">
        <v>0.434</v>
      </c>
      <c r="M30" s="119">
        <v>0.45</v>
      </c>
      <c r="N30" s="119">
        <v>0.45600000000000002</v>
      </c>
    </row>
    <row r="31" spans="3:14" ht="16.350000000000001" customHeight="1" thickBot="1" x14ac:dyDescent="0.3">
      <c r="C31" s="113" t="s">
        <v>364</v>
      </c>
      <c r="D31" s="120">
        <v>-147.5</v>
      </c>
      <c r="E31" s="120">
        <v>-176.2</v>
      </c>
      <c r="F31" s="120">
        <v>-195.286</v>
      </c>
      <c r="G31" s="120">
        <v>-240.34200000000001</v>
      </c>
      <c r="H31" s="120">
        <v>-312.28800000000001</v>
      </c>
      <c r="I31" s="120">
        <v>-369.9</v>
      </c>
      <c r="J31" s="120">
        <v>-475.596</v>
      </c>
      <c r="K31" s="120">
        <v>-574.94799999999998</v>
      </c>
      <c r="L31" s="120">
        <v>-646.58799999999997</v>
      </c>
      <c r="M31" s="120">
        <v>-714.90599999999995</v>
      </c>
      <c r="N31" s="114">
        <v>-755.1</v>
      </c>
    </row>
    <row r="32" spans="3:14" ht="16.350000000000001" customHeight="1" x14ac:dyDescent="0.25">
      <c r="C32" s="238" t="s">
        <v>197</v>
      </c>
      <c r="D32" s="239">
        <v>213.29599999999994</v>
      </c>
      <c r="E32" s="239">
        <v>276.29999999999995</v>
      </c>
      <c r="F32" s="239">
        <v>362.22800000000012</v>
      </c>
      <c r="G32" s="239">
        <v>370.27300000000014</v>
      </c>
      <c r="H32" s="239">
        <v>448.79700000000003</v>
      </c>
      <c r="I32" s="239">
        <v>549.70000000000016</v>
      </c>
      <c r="J32" s="239">
        <v>572.24</v>
      </c>
      <c r="K32" s="239">
        <v>576.86199999999997</v>
      </c>
      <c r="L32" s="239">
        <v>693.96800000000007</v>
      </c>
      <c r="M32" s="239">
        <v>819.13400000000001</v>
      </c>
      <c r="N32" s="239">
        <f t="shared" ref="N32" si="0">+N29+N31</f>
        <v>952.87</v>
      </c>
    </row>
    <row r="33" spans="3:14" ht="16.350000000000001" customHeight="1" x14ac:dyDescent="0.25">
      <c r="C33" s="113" t="s">
        <v>267</v>
      </c>
      <c r="D33" s="119">
        <v>0.21099999999999999</v>
      </c>
      <c r="E33" s="119">
        <v>0.23300000000000001</v>
      </c>
      <c r="F33" s="119">
        <v>0.26400000000000001</v>
      </c>
      <c r="G33" s="119">
        <v>0.23</v>
      </c>
      <c r="H33" s="119">
        <v>0.23599999999999999</v>
      </c>
      <c r="I33" s="119">
        <v>0.25700000000000001</v>
      </c>
      <c r="J33" s="119">
        <v>0.22800000000000001</v>
      </c>
      <c r="K33" s="119">
        <v>0.20399999999999999</v>
      </c>
      <c r="L33" s="119">
        <v>0.22500000000000001</v>
      </c>
      <c r="M33" s="119">
        <v>0.24</v>
      </c>
      <c r="N33" s="119">
        <v>0.254</v>
      </c>
    </row>
    <row r="34" spans="3:14" ht="16.350000000000001" customHeight="1" x14ac:dyDescent="0.25">
      <c r="C34" s="113" t="s">
        <v>269</v>
      </c>
      <c r="D34" s="120">
        <v>-21.14</v>
      </c>
      <c r="E34" s="120">
        <v>-28.7</v>
      </c>
      <c r="F34" s="120">
        <v>-57.1</v>
      </c>
      <c r="G34" s="120">
        <v>-27.065000000000001</v>
      </c>
      <c r="H34" s="120">
        <v>-58.216999999999999</v>
      </c>
      <c r="I34" s="120">
        <v>-66.400000000000006</v>
      </c>
      <c r="J34" s="120">
        <v>-24.606999999999999</v>
      </c>
      <c r="K34" s="120">
        <v>-35.488</v>
      </c>
      <c r="L34" s="120">
        <v>-42.457000000000001</v>
      </c>
      <c r="M34" s="120">
        <v>-32.149000000000001</v>
      </c>
      <c r="N34" s="114">
        <f t="shared" ref="N34" si="1">+-N27</f>
        <v>-170.59700000000001</v>
      </c>
    </row>
    <row r="35" spans="3:14" ht="16.350000000000001" customHeight="1" x14ac:dyDescent="0.25">
      <c r="C35" s="113" t="s">
        <v>381</v>
      </c>
      <c r="D35" s="114">
        <v>0</v>
      </c>
      <c r="E35" s="114">
        <v>0</v>
      </c>
      <c r="F35" s="114">
        <v>0</v>
      </c>
      <c r="G35" s="114">
        <v>0</v>
      </c>
      <c r="H35" s="114">
        <v>0</v>
      </c>
      <c r="I35" s="114">
        <v>0</v>
      </c>
      <c r="J35" s="114">
        <v>0</v>
      </c>
      <c r="K35" s="114">
        <v>0</v>
      </c>
      <c r="L35" s="114">
        <v>0</v>
      </c>
      <c r="M35" s="114">
        <v>0</v>
      </c>
      <c r="N35" s="114">
        <v>-21.2</v>
      </c>
    </row>
    <row r="36" spans="3:14" ht="16.350000000000001" customHeight="1" x14ac:dyDescent="0.25">
      <c r="C36" s="113" t="s">
        <v>480</v>
      </c>
      <c r="D36" s="114">
        <v>-0.01</v>
      </c>
      <c r="E36" s="114">
        <v>0</v>
      </c>
      <c r="F36" s="114">
        <v>0</v>
      </c>
      <c r="G36" s="114">
        <v>0</v>
      </c>
      <c r="H36" s="114">
        <v>0</v>
      </c>
      <c r="I36" s="114">
        <v>0</v>
      </c>
      <c r="J36" s="114">
        <v>0</v>
      </c>
      <c r="K36" s="114">
        <v>0</v>
      </c>
      <c r="L36" s="114">
        <v>0</v>
      </c>
      <c r="M36" s="114">
        <v>-4.01</v>
      </c>
      <c r="N36" s="114">
        <v>0</v>
      </c>
    </row>
    <row r="37" spans="3:14" ht="15.75" customHeight="1" thickBot="1" x14ac:dyDescent="0.3">
      <c r="C37" s="113" t="s">
        <v>382</v>
      </c>
      <c r="D37" s="114">
        <v>-143.69</v>
      </c>
      <c r="E37" s="114">
        <v>-149.5</v>
      </c>
      <c r="F37" s="253">
        <v>-153</v>
      </c>
      <c r="G37" s="114">
        <v>-153.19999999999999</v>
      </c>
      <c r="H37" s="114">
        <v>-153.1</v>
      </c>
      <c r="I37" s="114">
        <v>-159</v>
      </c>
      <c r="J37" s="114">
        <v>-416.76299999999998</v>
      </c>
      <c r="K37" s="114">
        <v>-407.495</v>
      </c>
      <c r="L37" s="114">
        <v>-438.47500000000002</v>
      </c>
      <c r="M37" s="114">
        <v>-475.55</v>
      </c>
      <c r="N37" s="114">
        <v>-462.4</v>
      </c>
    </row>
    <row r="38" spans="3:14" ht="16.350000000000001" customHeight="1" x14ac:dyDescent="0.25">
      <c r="C38" s="122" t="s">
        <v>192</v>
      </c>
      <c r="D38" s="123">
        <v>48.456000000000003</v>
      </c>
      <c r="E38" s="123">
        <v>98.1</v>
      </c>
      <c r="F38" s="123">
        <v>152.12799999999999</v>
      </c>
      <c r="G38" s="123">
        <v>190.00800000000001</v>
      </c>
      <c r="H38" s="123">
        <v>237.48</v>
      </c>
      <c r="I38" s="123">
        <v>324.3</v>
      </c>
      <c r="J38" s="123">
        <v>130.87</v>
      </c>
      <c r="K38" s="123">
        <v>133.87899999999999</v>
      </c>
      <c r="L38" s="123">
        <v>213.036</v>
      </c>
      <c r="M38" s="123">
        <v>307.42599999999999</v>
      </c>
      <c r="N38" s="147">
        <v>298.69</v>
      </c>
    </row>
    <row r="39" spans="3:14" ht="16.350000000000001" customHeight="1" x14ac:dyDescent="0.25">
      <c r="C39" s="121"/>
      <c r="D39" s="338"/>
      <c r="E39" s="338"/>
      <c r="F39" s="338"/>
      <c r="G39" s="338"/>
      <c r="H39" s="338"/>
      <c r="I39" s="338"/>
      <c r="J39" s="338"/>
      <c r="K39" s="338"/>
      <c r="L39" s="338"/>
      <c r="M39" s="338"/>
      <c r="N39" s="338"/>
    </row>
    <row r="40" spans="3:14" ht="16.350000000000001" customHeight="1" x14ac:dyDescent="0.25">
      <c r="C40" s="108" t="s">
        <v>130</v>
      </c>
      <c r="D40" s="338"/>
      <c r="E40" s="338"/>
      <c r="F40" s="338"/>
      <c r="G40" s="338"/>
      <c r="H40" s="338"/>
      <c r="I40" s="338"/>
      <c r="J40" s="338"/>
      <c r="K40" s="338"/>
      <c r="L40" s="338"/>
      <c r="M40" s="338"/>
      <c r="N40" s="338"/>
    </row>
    <row r="41" spans="3:14" ht="16.350000000000001" customHeight="1" x14ac:dyDescent="0.25"/>
    <row r="42" spans="3:14" ht="16.350000000000001" customHeight="1" thickBot="1" x14ac:dyDescent="0.3">
      <c r="C42" s="242" t="s">
        <v>15</v>
      </c>
      <c r="D42" s="110">
        <v>2015</v>
      </c>
      <c r="E42" s="110">
        <v>2016</v>
      </c>
      <c r="F42" s="110">
        <v>2017</v>
      </c>
      <c r="G42" s="110">
        <v>2018</v>
      </c>
      <c r="H42" s="110">
        <v>2019</v>
      </c>
      <c r="I42" s="110">
        <v>2020</v>
      </c>
      <c r="J42" s="110">
        <v>2021</v>
      </c>
      <c r="K42" s="110">
        <v>2022</v>
      </c>
      <c r="L42" s="110">
        <v>2023</v>
      </c>
      <c r="M42" s="110">
        <v>2024</v>
      </c>
      <c r="N42" s="110">
        <v>2025</v>
      </c>
    </row>
    <row r="43" spans="3:14" ht="16.350000000000001" customHeight="1" thickTop="1" x14ac:dyDescent="0.25">
      <c r="C43" s="111" t="s">
        <v>21</v>
      </c>
      <c r="D43" s="112">
        <v>863.76199999999994</v>
      </c>
      <c r="E43" s="112">
        <v>997.42100000000005</v>
      </c>
      <c r="F43" s="112">
        <v>1158.096</v>
      </c>
      <c r="G43" s="112">
        <v>1329.5360000000001</v>
      </c>
      <c r="H43" s="112">
        <v>1548.9359999999999</v>
      </c>
      <c r="I43" s="112">
        <v>1740.5809999999999</v>
      </c>
      <c r="J43" s="112">
        <v>2043.673</v>
      </c>
      <c r="K43" s="112">
        <v>2358.1579999999999</v>
      </c>
      <c r="L43" s="112">
        <v>2635.2939999999999</v>
      </c>
      <c r="M43" s="112">
        <v>2947.8090000000002</v>
      </c>
      <c r="N43" s="112">
        <v>3267.77</v>
      </c>
    </row>
    <row r="44" spans="3:14" ht="16.350000000000001" customHeight="1" x14ac:dyDescent="0.25">
      <c r="C44" s="113" t="s">
        <v>22</v>
      </c>
      <c r="D44" s="114">
        <v>148.05799999999999</v>
      </c>
      <c r="E44" s="114">
        <v>187.06899999999999</v>
      </c>
      <c r="F44" s="114">
        <v>212</v>
      </c>
      <c r="G44" s="114">
        <v>266.82299999999998</v>
      </c>
      <c r="H44" s="114">
        <v>329.09800000000001</v>
      </c>
      <c r="I44" s="114">
        <v>338.13799999999998</v>
      </c>
      <c r="J44" s="114">
        <v>373.49200000000002</v>
      </c>
      <c r="K44" s="114">
        <v>385.95400000000001</v>
      </c>
      <c r="L44" s="114">
        <v>362.27300000000002</v>
      </c>
      <c r="M44" s="114">
        <v>367.36799999999999</v>
      </c>
      <c r="N44" s="114">
        <v>362.19099999999997</v>
      </c>
    </row>
    <row r="45" spans="3:14" ht="16.350000000000001" customHeight="1" thickBot="1" x14ac:dyDescent="0.3">
      <c r="C45" s="115" t="s">
        <v>7</v>
      </c>
      <c r="D45" s="116">
        <v>0</v>
      </c>
      <c r="E45" s="116">
        <v>0</v>
      </c>
      <c r="F45" s="116">
        <v>2.1829999999999998</v>
      </c>
      <c r="G45" s="116">
        <v>16.167000000000002</v>
      </c>
      <c r="H45" s="116">
        <v>22.695</v>
      </c>
      <c r="I45" s="116">
        <v>60.183999999999997</v>
      </c>
      <c r="J45" s="116">
        <v>91.682000000000002</v>
      </c>
      <c r="K45" s="116">
        <v>82.91</v>
      </c>
      <c r="L45" s="116">
        <v>92.403999999999996</v>
      </c>
      <c r="M45" s="116">
        <v>92.840999999999994</v>
      </c>
      <c r="N45" s="114">
        <v>115.486</v>
      </c>
    </row>
    <row r="46" spans="3:14" ht="16.350000000000001" customHeight="1" x14ac:dyDescent="0.25">
      <c r="C46" s="124" t="s">
        <v>5</v>
      </c>
      <c r="D46" s="125">
        <v>1011.8</v>
      </c>
      <c r="E46" s="125">
        <v>1184.5</v>
      </c>
      <c r="F46" s="125">
        <v>1372.279</v>
      </c>
      <c r="G46" s="125">
        <v>1612.5</v>
      </c>
      <c r="H46" s="125">
        <v>1900.7</v>
      </c>
      <c r="I46" s="125">
        <v>2138.9</v>
      </c>
      <c r="J46" s="125">
        <v>2508.8000000000002</v>
      </c>
      <c r="K46" s="125">
        <v>2827</v>
      </c>
      <c r="L46" s="125">
        <v>3090</v>
      </c>
      <c r="M46" s="125">
        <v>3408</v>
      </c>
      <c r="N46" s="125">
        <v>3745.4459999999999</v>
      </c>
    </row>
    <row r="47" spans="3:14" x14ac:dyDescent="0.25">
      <c r="D47" s="241"/>
      <c r="E47" s="241"/>
      <c r="F47" s="241"/>
      <c r="G47" s="241"/>
      <c r="H47" s="241"/>
      <c r="I47" s="241"/>
      <c r="J47" s="241"/>
      <c r="K47" s="241"/>
      <c r="L47" s="241"/>
      <c r="M47" s="241"/>
      <c r="N47" s="241"/>
    </row>
    <row r="48" spans="3:14" ht="15.75" x14ac:dyDescent="0.25">
      <c r="C48" s="108" t="s">
        <v>324</v>
      </c>
      <c r="D48" s="241"/>
      <c r="E48" s="241"/>
      <c r="F48" s="241"/>
      <c r="G48" s="241"/>
      <c r="H48" s="241"/>
      <c r="I48" s="241"/>
      <c r="J48" s="241"/>
      <c r="K48" s="241"/>
      <c r="L48" s="241"/>
      <c r="M48" s="241"/>
      <c r="N48" s="241"/>
    </row>
    <row r="49" spans="3:17" x14ac:dyDescent="0.25">
      <c r="D49" s="241"/>
      <c r="E49" s="241"/>
      <c r="F49" s="241"/>
      <c r="G49" s="241"/>
      <c r="H49" s="241"/>
      <c r="I49" s="241"/>
      <c r="J49" s="241"/>
      <c r="K49" s="241"/>
      <c r="L49" s="241"/>
      <c r="M49" s="241"/>
      <c r="N49" s="241"/>
    </row>
    <row r="50" spans="3:17" ht="16.350000000000001" customHeight="1" thickBot="1" x14ac:dyDescent="0.3">
      <c r="C50" s="242" t="s">
        <v>15</v>
      </c>
      <c r="D50" s="110">
        <v>2015</v>
      </c>
      <c r="E50" s="110">
        <v>2016</v>
      </c>
      <c r="F50" s="110">
        <v>2017</v>
      </c>
      <c r="G50" s="110">
        <v>2018</v>
      </c>
      <c r="H50" s="110">
        <v>2019</v>
      </c>
      <c r="I50" s="110">
        <v>2020</v>
      </c>
      <c r="J50" s="110">
        <v>2021</v>
      </c>
      <c r="K50" s="110">
        <v>2022</v>
      </c>
      <c r="L50" s="110">
        <v>2023</v>
      </c>
      <c r="M50" s="110">
        <v>2024</v>
      </c>
      <c r="N50" s="110">
        <v>2025</v>
      </c>
    </row>
    <row r="51" spans="3:17" ht="16.350000000000001" customHeight="1" thickTop="1" x14ac:dyDescent="0.25">
      <c r="C51" s="111" t="s">
        <v>321</v>
      </c>
      <c r="D51" s="290"/>
      <c r="E51" s="290"/>
      <c r="F51" s="290"/>
      <c r="G51" s="290"/>
      <c r="H51" s="290"/>
      <c r="I51" s="290"/>
      <c r="J51" s="290"/>
      <c r="K51" s="112">
        <v>1671.5509999999999</v>
      </c>
      <c r="L51" s="112">
        <v>1731.259</v>
      </c>
      <c r="M51" s="290">
        <v>1852.587</v>
      </c>
      <c r="N51" s="112">
        <v>1998.9</v>
      </c>
      <c r="Q51" s="149"/>
    </row>
    <row r="52" spans="3:17" ht="16.350000000000001" customHeight="1" x14ac:dyDescent="0.25">
      <c r="C52" s="113" t="s">
        <v>322</v>
      </c>
      <c r="D52" s="291"/>
      <c r="E52" s="291"/>
      <c r="F52" s="291"/>
      <c r="G52" s="291"/>
      <c r="H52" s="291"/>
      <c r="I52" s="291"/>
      <c r="J52" s="291"/>
      <c r="K52" s="114">
        <v>893.63800000000003</v>
      </c>
      <c r="L52" s="114">
        <v>1044.47</v>
      </c>
      <c r="M52" s="291">
        <v>1200.481</v>
      </c>
      <c r="N52" s="114">
        <v>1340.4</v>
      </c>
      <c r="Q52" s="149"/>
    </row>
    <row r="53" spans="3:17" ht="16.350000000000001" customHeight="1" x14ac:dyDescent="0.25">
      <c r="C53" s="113" t="s">
        <v>323</v>
      </c>
      <c r="D53" s="291"/>
      <c r="E53" s="291"/>
      <c r="F53" s="291"/>
      <c r="G53" s="291"/>
      <c r="H53" s="291"/>
      <c r="I53" s="291"/>
      <c r="J53" s="291"/>
      <c r="K53" s="114">
        <v>218.45099999999999</v>
      </c>
      <c r="L53" s="114">
        <v>263.166</v>
      </c>
      <c r="M53" s="291">
        <v>303.05799999999999</v>
      </c>
      <c r="N53" s="114">
        <v>344.9</v>
      </c>
      <c r="Q53" s="149"/>
    </row>
    <row r="54" spans="3:17" ht="16.350000000000001" customHeight="1" thickBot="1" x14ac:dyDescent="0.3">
      <c r="C54" s="115" t="s">
        <v>383</v>
      </c>
      <c r="D54" s="291"/>
      <c r="E54" s="291"/>
      <c r="F54" s="291"/>
      <c r="G54" s="291"/>
      <c r="H54" s="291"/>
      <c r="I54" s="291"/>
      <c r="J54" s="291"/>
      <c r="K54" s="114">
        <v>43.359000000000002</v>
      </c>
      <c r="L54" s="114">
        <v>51.104999999999997</v>
      </c>
      <c r="M54" s="291">
        <v>51.874000000000002</v>
      </c>
      <c r="N54" s="114">
        <v>61.3</v>
      </c>
      <c r="Q54" s="149"/>
    </row>
    <row r="55" spans="3:17" ht="16.350000000000001" customHeight="1" x14ac:dyDescent="0.25">
      <c r="C55" s="124" t="s">
        <v>5</v>
      </c>
      <c r="D55" s="292"/>
      <c r="E55" s="292"/>
      <c r="F55" s="292"/>
      <c r="G55" s="292"/>
      <c r="H55" s="292"/>
      <c r="I55" s="292"/>
      <c r="J55" s="292"/>
      <c r="K55" s="125">
        <v>2827</v>
      </c>
      <c r="L55" s="125">
        <v>3090</v>
      </c>
      <c r="M55" s="125">
        <v>3408</v>
      </c>
      <c r="N55" s="125">
        <v>3745.4459999999999</v>
      </c>
      <c r="Q55" s="149"/>
    </row>
    <row r="56" spans="3:17" ht="16.350000000000001" customHeight="1" x14ac:dyDescent="0.25">
      <c r="C56" s="117"/>
      <c r="D56" s="293"/>
      <c r="E56" s="293"/>
      <c r="F56" s="293"/>
      <c r="G56" s="293"/>
      <c r="H56" s="293"/>
      <c r="I56" s="293"/>
      <c r="J56" s="293"/>
      <c r="K56" s="293"/>
      <c r="L56" s="293"/>
      <c r="M56" s="293"/>
      <c r="N56" s="293"/>
    </row>
    <row r="57" spans="3:17" x14ac:dyDescent="0.25">
      <c r="C57" s="67" t="s">
        <v>87</v>
      </c>
      <c r="D57" s="128"/>
      <c r="E57" s="128"/>
      <c r="F57" s="128"/>
      <c r="G57" s="128"/>
      <c r="H57" s="128"/>
      <c r="I57" s="128"/>
      <c r="J57" s="128"/>
      <c r="K57" s="128"/>
      <c r="L57" s="128"/>
      <c r="M57" s="128"/>
      <c r="N57" s="128"/>
    </row>
    <row r="58" spans="3:17" s="236" customFormat="1" ht="54.95" customHeight="1" x14ac:dyDescent="0.25">
      <c r="C58" s="349" t="s">
        <v>421</v>
      </c>
      <c r="D58" s="349"/>
      <c r="E58" s="349"/>
      <c r="F58" s="349"/>
      <c r="G58" s="349"/>
      <c r="H58" s="349"/>
      <c r="I58" s="349"/>
      <c r="J58" s="349"/>
      <c r="K58" s="349"/>
      <c r="L58" s="349"/>
      <c r="M58" s="349"/>
      <c r="N58" s="349"/>
      <c r="O58" s="237"/>
    </row>
    <row r="59" spans="3:17" ht="15" customHeight="1" x14ac:dyDescent="0.25">
      <c r="C59" s="198" t="s">
        <v>311</v>
      </c>
      <c r="D59" s="198"/>
      <c r="E59" s="198"/>
      <c r="F59" s="198"/>
      <c r="G59" s="198"/>
      <c r="H59" s="198"/>
      <c r="I59" s="198"/>
      <c r="J59" s="198"/>
      <c r="K59" s="198"/>
      <c r="L59" s="198"/>
      <c r="M59" s="198"/>
      <c r="N59" s="198"/>
    </row>
    <row r="60" spans="3:17" ht="15" customHeight="1" x14ac:dyDescent="0.25">
      <c r="C60" s="66" t="s">
        <v>407</v>
      </c>
      <c r="D60" s="198"/>
      <c r="E60" s="198"/>
      <c r="F60" s="198"/>
      <c r="G60" s="198"/>
      <c r="H60" s="198"/>
      <c r="I60" s="198"/>
      <c r="J60" s="198"/>
      <c r="K60" s="198"/>
      <c r="L60" s="198"/>
      <c r="M60" s="198"/>
      <c r="N60" s="198"/>
    </row>
    <row r="61" spans="3:17" ht="15" customHeight="1" x14ac:dyDescent="0.25">
      <c r="C61" s="198" t="s">
        <v>481</v>
      </c>
      <c r="D61" s="198"/>
      <c r="E61" s="198"/>
      <c r="F61" s="198"/>
      <c r="G61" s="198"/>
      <c r="H61" s="198"/>
      <c r="I61" s="198"/>
      <c r="J61" s="198"/>
      <c r="K61" s="198"/>
      <c r="L61" s="198"/>
      <c r="M61" s="198"/>
      <c r="N61" s="198"/>
    </row>
    <row r="62" spans="3:17" ht="21.95" customHeight="1" x14ac:dyDescent="0.25">
      <c r="C62" s="351" t="s">
        <v>384</v>
      </c>
      <c r="D62" s="351"/>
      <c r="E62" s="351"/>
      <c r="F62" s="351"/>
      <c r="G62" s="351"/>
      <c r="H62" s="351"/>
      <c r="I62" s="351"/>
      <c r="J62" s="351"/>
      <c r="K62" s="351"/>
      <c r="L62" s="351"/>
      <c r="M62" s="351"/>
      <c r="N62" s="351"/>
    </row>
    <row r="63" spans="3:17" ht="15" customHeight="1" x14ac:dyDescent="0.25">
      <c r="C63" s="198" t="s">
        <v>385</v>
      </c>
      <c r="D63" s="198"/>
      <c r="E63" s="198"/>
      <c r="F63" s="198"/>
      <c r="G63" s="198"/>
      <c r="H63" s="198"/>
      <c r="I63" s="198"/>
      <c r="J63" s="198"/>
      <c r="K63" s="198"/>
      <c r="L63" s="198"/>
      <c r="M63" s="198"/>
      <c r="N63" s="198"/>
    </row>
    <row r="64" spans="3:17" x14ac:dyDescent="0.25">
      <c r="E64" s="287"/>
      <c r="F64" s="287"/>
      <c r="G64" s="287"/>
      <c r="H64" s="287"/>
      <c r="I64" s="287"/>
      <c r="J64" s="287"/>
      <c r="K64" s="287"/>
      <c r="L64" s="287"/>
      <c r="M64" s="287"/>
      <c r="N64" s="287"/>
    </row>
    <row r="65" spans="5:14" x14ac:dyDescent="0.25">
      <c r="E65" s="287"/>
      <c r="F65" s="287"/>
      <c r="G65" s="287"/>
      <c r="H65" s="287"/>
      <c r="I65" s="287"/>
      <c r="J65" s="287"/>
      <c r="K65" s="287"/>
      <c r="L65" s="287"/>
      <c r="M65" s="287"/>
      <c r="N65" s="287"/>
    </row>
    <row r="66" spans="5:14" x14ac:dyDescent="0.25">
      <c r="E66" s="287"/>
      <c r="F66" s="287"/>
      <c r="G66" s="287"/>
      <c r="H66" s="287"/>
      <c r="I66" s="287"/>
      <c r="J66" s="287"/>
      <c r="K66" s="287"/>
      <c r="L66" s="287"/>
      <c r="M66" s="287"/>
      <c r="N66" s="287"/>
    </row>
  </sheetData>
  <mergeCells count="2">
    <mergeCell ref="C58:N58"/>
    <mergeCell ref="C62:N62"/>
  </mergeCells>
  <pageMargins left="0.7" right="0.7" top="0.75" bottom="0.75" header="0.3" footer="0.3"/>
  <pageSetup paperSize="9" scale="75" fitToHeight="0" orientation="landscape" r:id="rId1"/>
  <rowBreaks count="1" manualBreakCount="1">
    <brk id="38" min="1" max="14" man="1"/>
  </rowBreaks>
  <customProperties>
    <customPr name="UniqueName"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S103"/>
  <sheetViews>
    <sheetView showGridLines="0" view="pageBreakPreview" zoomScaleNormal="100" zoomScaleSheetLayoutView="100" workbookViewId="0">
      <selection activeCell="C2" sqref="C2"/>
    </sheetView>
  </sheetViews>
  <sheetFormatPr defaultColWidth="9.140625" defaultRowHeight="15" x14ac:dyDescent="0.25"/>
  <cols>
    <col min="1" max="1" width="1.140625" customWidth="1"/>
    <col min="2" max="2" width="1.28515625" customWidth="1"/>
    <col min="3" max="3" width="40.7109375" customWidth="1"/>
    <col min="4" max="14" width="12.7109375" customWidth="1"/>
    <col min="15" max="15" width="1.7109375" customWidth="1"/>
  </cols>
  <sheetData>
    <row r="1" spans="3:15" ht="4.5" customHeight="1" x14ac:dyDescent="0.25"/>
    <row r="2" spans="3:15" s="3" customFormat="1" ht="15.75" x14ac:dyDescent="0.25">
      <c r="C2" s="108" t="s">
        <v>128</v>
      </c>
    </row>
    <row r="3" spans="3:15" ht="17.25" x14ac:dyDescent="0.25">
      <c r="C3" s="150"/>
    </row>
    <row r="4" spans="3:15" x14ac:dyDescent="0.25">
      <c r="C4" s="230" t="s">
        <v>237</v>
      </c>
      <c r="D4" s="207" t="s">
        <v>235</v>
      </c>
      <c r="E4" s="207" t="s">
        <v>235</v>
      </c>
      <c r="F4" s="207" t="s">
        <v>235</v>
      </c>
      <c r="G4" s="207" t="s">
        <v>235</v>
      </c>
      <c r="H4" s="207" t="s">
        <v>235</v>
      </c>
      <c r="I4" s="207" t="s">
        <v>235</v>
      </c>
      <c r="J4" s="207" t="s">
        <v>236</v>
      </c>
      <c r="K4" s="207" t="s">
        <v>236</v>
      </c>
      <c r="L4" s="207" t="s">
        <v>236</v>
      </c>
      <c r="M4" s="207" t="s">
        <v>236</v>
      </c>
      <c r="N4" s="207" t="s">
        <v>371</v>
      </c>
    </row>
    <row r="5" spans="3:15" ht="5.0999999999999996" customHeight="1" x14ac:dyDescent="0.25">
      <c r="C5" s="212"/>
      <c r="D5" s="207"/>
      <c r="E5" s="207"/>
      <c r="F5" s="207"/>
      <c r="G5" s="207"/>
      <c r="H5" s="207"/>
      <c r="I5" s="207"/>
      <c r="J5" s="207"/>
      <c r="K5" s="207"/>
      <c r="L5" s="207"/>
      <c r="M5" s="207"/>
      <c r="N5" s="207"/>
    </row>
    <row r="6" spans="3:15" s="4" customFormat="1" ht="13.5" thickBot="1" x14ac:dyDescent="0.25">
      <c r="C6" s="109" t="s">
        <v>15</v>
      </c>
      <c r="D6" s="110">
        <v>2015</v>
      </c>
      <c r="E6" s="110">
        <v>2016</v>
      </c>
      <c r="F6" s="110">
        <v>2017</v>
      </c>
      <c r="G6" s="110">
        <v>2018</v>
      </c>
      <c r="H6" s="110">
        <v>2019</v>
      </c>
      <c r="I6" s="110">
        <v>2020</v>
      </c>
      <c r="J6" s="110">
        <v>2021</v>
      </c>
      <c r="K6" s="110">
        <v>2022</v>
      </c>
      <c r="L6" s="110">
        <v>2023</v>
      </c>
      <c r="M6" s="110">
        <v>2024</v>
      </c>
      <c r="N6" s="110">
        <v>2025</v>
      </c>
      <c r="O6" s="151"/>
    </row>
    <row r="7" spans="3:15" ht="15.75" thickTop="1" x14ac:dyDescent="0.25">
      <c r="C7" s="152" t="s">
        <v>2</v>
      </c>
      <c r="D7" s="111"/>
      <c r="E7" s="111"/>
      <c r="F7" s="111"/>
      <c r="G7" s="111"/>
      <c r="H7" s="111"/>
      <c r="I7" s="111"/>
      <c r="J7" s="111"/>
      <c r="K7" s="111"/>
      <c r="L7" s="111"/>
      <c r="M7" s="111"/>
      <c r="N7" s="121"/>
    </row>
    <row r="8" spans="3:15" x14ac:dyDescent="0.25">
      <c r="C8" s="117" t="s">
        <v>28</v>
      </c>
      <c r="D8" s="121"/>
      <c r="E8" s="121"/>
      <c r="F8" s="121"/>
      <c r="G8" s="121"/>
      <c r="H8" s="121"/>
      <c r="I8" s="121"/>
      <c r="J8" s="121"/>
      <c r="K8" s="121"/>
      <c r="L8" s="121"/>
      <c r="M8" s="121"/>
      <c r="N8" s="121"/>
    </row>
    <row r="9" spans="3:15" x14ac:dyDescent="0.25">
      <c r="C9" s="113" t="s">
        <v>29</v>
      </c>
      <c r="D9" s="114">
        <v>408.358</v>
      </c>
      <c r="E9" s="114">
        <v>501.49599999999998</v>
      </c>
      <c r="F9" s="114">
        <v>608.22299999999996</v>
      </c>
      <c r="G9" s="114">
        <v>720.96</v>
      </c>
      <c r="H9" s="114">
        <v>872.846</v>
      </c>
      <c r="I9" s="114">
        <v>1005.923</v>
      </c>
      <c r="J9" s="114">
        <v>1169.952</v>
      </c>
      <c r="K9" s="114">
        <v>1316.626</v>
      </c>
      <c r="L9" s="114">
        <v>1450.741</v>
      </c>
      <c r="M9" s="114">
        <v>1574.056</v>
      </c>
      <c r="N9" s="114">
        <v>1701.9490000000001</v>
      </c>
    </row>
    <row r="10" spans="3:15" x14ac:dyDescent="0.25">
      <c r="C10" s="113" t="s">
        <v>30</v>
      </c>
      <c r="D10" s="114">
        <v>0</v>
      </c>
      <c r="E10" s="114">
        <v>0</v>
      </c>
      <c r="F10" s="114">
        <v>0</v>
      </c>
      <c r="G10" s="114">
        <v>0</v>
      </c>
      <c r="H10" s="114">
        <v>132.899</v>
      </c>
      <c r="I10" s="114">
        <v>129.11199999999999</v>
      </c>
      <c r="J10" s="114">
        <v>146.864</v>
      </c>
      <c r="K10" s="114">
        <v>157.255</v>
      </c>
      <c r="L10" s="114">
        <v>159.34200000000001</v>
      </c>
      <c r="M10" s="114">
        <v>190.6</v>
      </c>
      <c r="N10" s="114">
        <v>205.06899999999999</v>
      </c>
    </row>
    <row r="11" spans="3:15" x14ac:dyDescent="0.25">
      <c r="C11" s="113" t="s">
        <v>3</v>
      </c>
      <c r="D11" s="114">
        <v>861.10900000000004</v>
      </c>
      <c r="E11" s="114">
        <v>872.56700000000001</v>
      </c>
      <c r="F11" s="114">
        <v>869.59799999999996</v>
      </c>
      <c r="G11" s="114">
        <v>868.55700000000002</v>
      </c>
      <c r="H11" s="114">
        <v>884.26099999999997</v>
      </c>
      <c r="I11" s="114">
        <v>866.81899999999996</v>
      </c>
      <c r="J11" s="114">
        <v>7870.5280000000002</v>
      </c>
      <c r="K11" s="114">
        <v>7694.9629999999997</v>
      </c>
      <c r="L11" s="114">
        <v>7651.0159999999996</v>
      </c>
      <c r="M11" s="114">
        <v>7570.4340000000002</v>
      </c>
      <c r="N11" s="114">
        <v>7702.7539999999999</v>
      </c>
    </row>
    <row r="12" spans="3:15" x14ac:dyDescent="0.25">
      <c r="C12" s="113" t="s">
        <v>31</v>
      </c>
      <c r="D12" s="114">
        <v>1162.0709999999999</v>
      </c>
      <c r="E12" s="114">
        <v>1138.2090000000001</v>
      </c>
      <c r="F12" s="114">
        <v>1077.1289999999999</v>
      </c>
      <c r="G12" s="114">
        <v>1034.28</v>
      </c>
      <c r="H12" s="114">
        <v>1016.865</v>
      </c>
      <c r="I12" s="114">
        <v>990.06</v>
      </c>
      <c r="J12" s="114">
        <v>5295.9290000000001</v>
      </c>
      <c r="K12" s="114">
        <v>4914.5280000000002</v>
      </c>
      <c r="L12" s="114">
        <v>4574.7619999999997</v>
      </c>
      <c r="M12" s="114">
        <v>4201.47</v>
      </c>
      <c r="N12" s="114">
        <v>4072.7060000000001</v>
      </c>
    </row>
    <row r="13" spans="3:15" x14ac:dyDescent="0.25">
      <c r="C13" s="113" t="s">
        <v>32</v>
      </c>
      <c r="D13" s="114">
        <v>124.899</v>
      </c>
      <c r="E13" s="114">
        <v>126.032</v>
      </c>
      <c r="F13" s="114">
        <v>146.22999999999999</v>
      </c>
      <c r="G13" s="114">
        <v>167.57300000000001</v>
      </c>
      <c r="H13" s="114">
        <v>239.17599999999999</v>
      </c>
      <c r="I13" s="114">
        <v>265.154</v>
      </c>
      <c r="J13" s="114">
        <v>1314.6030000000001</v>
      </c>
      <c r="K13" s="114">
        <v>1355.8489999999999</v>
      </c>
      <c r="L13" s="114">
        <v>1378.1510000000001</v>
      </c>
      <c r="M13" s="114">
        <v>1359.758</v>
      </c>
      <c r="N13" s="114">
        <v>1393.5239999999999</v>
      </c>
    </row>
    <row r="14" spans="3:15" x14ac:dyDescent="0.25">
      <c r="C14" s="113" t="s">
        <v>33</v>
      </c>
      <c r="D14" s="114">
        <v>5.7789999999999999</v>
      </c>
      <c r="E14" s="114">
        <v>5.7149999999999999</v>
      </c>
      <c r="F14" s="114">
        <v>24.42</v>
      </c>
      <c r="G14" s="114">
        <v>28.867000000000001</v>
      </c>
      <c r="H14" s="114">
        <v>30.827000000000002</v>
      </c>
      <c r="I14" s="114">
        <v>24.015999999999998</v>
      </c>
      <c r="J14" s="114">
        <v>27.86</v>
      </c>
      <c r="K14" s="114">
        <v>28.777999999999999</v>
      </c>
      <c r="L14" s="114">
        <v>103.24</v>
      </c>
      <c r="M14" s="114">
        <v>136.92099999999999</v>
      </c>
      <c r="N14" s="114">
        <v>78.251999999999995</v>
      </c>
    </row>
    <row r="15" spans="3:15" x14ac:dyDescent="0.25">
      <c r="C15" s="113" t="s">
        <v>56</v>
      </c>
      <c r="D15" s="114">
        <v>0</v>
      </c>
      <c r="E15" s="114">
        <v>0</v>
      </c>
      <c r="F15" s="114">
        <v>6.0620000000000003</v>
      </c>
      <c r="G15" s="114">
        <v>17.603000000000002</v>
      </c>
      <c r="H15" s="114">
        <v>23.41</v>
      </c>
      <c r="I15" s="114">
        <v>0</v>
      </c>
      <c r="J15" s="114">
        <v>0</v>
      </c>
      <c r="K15" s="114">
        <v>1.363</v>
      </c>
      <c r="L15" s="114">
        <v>1.7170000000000001</v>
      </c>
      <c r="M15" s="114">
        <v>0</v>
      </c>
      <c r="N15" s="114">
        <v>0</v>
      </c>
    </row>
    <row r="16" spans="3:15" ht="15.75" thickBot="1" x14ac:dyDescent="0.3">
      <c r="C16" s="115" t="s">
        <v>246</v>
      </c>
      <c r="D16" s="178">
        <v>252.268</v>
      </c>
      <c r="E16" s="178">
        <v>256.84399999999999</v>
      </c>
      <c r="F16" s="178">
        <v>1309.739</v>
      </c>
      <c r="G16" s="178">
        <v>307.34100000000001</v>
      </c>
      <c r="H16" s="178">
        <v>310.17899999999997</v>
      </c>
      <c r="I16" s="178">
        <v>316.66300000000001</v>
      </c>
      <c r="J16" s="178">
        <v>107.129</v>
      </c>
      <c r="K16" s="178">
        <v>104.536</v>
      </c>
      <c r="L16" s="178">
        <v>176.42</v>
      </c>
      <c r="M16" s="178">
        <v>138.95400000000001</v>
      </c>
      <c r="N16" s="178">
        <v>183.30799999999999</v>
      </c>
    </row>
    <row r="17" spans="3:14" x14ac:dyDescent="0.25">
      <c r="C17" s="117" t="s">
        <v>247</v>
      </c>
      <c r="D17" s="147">
        <v>2814.4839999999999</v>
      </c>
      <c r="E17" s="147">
        <v>2900.8629999999998</v>
      </c>
      <c r="F17" s="147">
        <v>4041.4009999999998</v>
      </c>
      <c r="G17" s="147">
        <v>3145.181</v>
      </c>
      <c r="H17" s="147">
        <v>3510.4630000000002</v>
      </c>
      <c r="I17" s="147">
        <v>3597.7469999999998</v>
      </c>
      <c r="J17" s="147">
        <v>15932.858</v>
      </c>
      <c r="K17" s="147">
        <v>15573.904</v>
      </c>
      <c r="L17" s="147">
        <v>15495.388000000001</v>
      </c>
      <c r="M17" s="147">
        <v>15172.3</v>
      </c>
      <c r="N17" s="147">
        <v>15337.51</v>
      </c>
    </row>
    <row r="18" spans="3:14" x14ac:dyDescent="0.25">
      <c r="C18" s="121"/>
      <c r="D18" s="148"/>
      <c r="E18" s="148"/>
      <c r="F18" s="148"/>
      <c r="G18" s="148"/>
      <c r="H18" s="148"/>
      <c r="I18" s="148"/>
      <c r="J18" s="148"/>
      <c r="K18" s="148"/>
      <c r="L18" s="148"/>
      <c r="M18" s="148"/>
      <c r="N18" s="148"/>
    </row>
    <row r="19" spans="3:14" x14ac:dyDescent="0.25">
      <c r="C19" s="117" t="s">
        <v>34</v>
      </c>
      <c r="D19" s="148"/>
      <c r="E19" s="148"/>
      <c r="F19" s="148"/>
      <c r="G19" s="148"/>
      <c r="H19" s="148"/>
      <c r="I19" s="148"/>
      <c r="J19" s="148"/>
      <c r="K19" s="148"/>
      <c r="L19" s="156"/>
      <c r="M19" s="156"/>
      <c r="N19" s="156"/>
    </row>
    <row r="20" spans="3:14" x14ac:dyDescent="0.25">
      <c r="C20" s="113" t="s">
        <v>57</v>
      </c>
      <c r="D20" s="114">
        <v>59.868000000000002</v>
      </c>
      <c r="E20" s="114">
        <v>62.585000000000001</v>
      </c>
      <c r="F20" s="114">
        <v>74.911000000000001</v>
      </c>
      <c r="G20" s="114">
        <v>102.488</v>
      </c>
      <c r="H20" s="114">
        <v>126.977</v>
      </c>
      <c r="I20" s="114">
        <v>161.19</v>
      </c>
      <c r="J20" s="114">
        <v>252.08600000000001</v>
      </c>
      <c r="K20" s="114">
        <v>342.73200000000003</v>
      </c>
      <c r="L20" s="114">
        <v>296.44299999999998</v>
      </c>
      <c r="M20" s="114">
        <v>316.233</v>
      </c>
      <c r="N20" s="114">
        <v>281.74099999999999</v>
      </c>
    </row>
    <row r="21" spans="3:14" x14ac:dyDescent="0.25">
      <c r="C21" s="113" t="s">
        <v>248</v>
      </c>
      <c r="D21" s="114">
        <v>89.682000000000002</v>
      </c>
      <c r="E21" s="114">
        <v>98.686000000000007</v>
      </c>
      <c r="F21" s="114">
        <v>123.255</v>
      </c>
      <c r="G21" s="114">
        <v>133.62</v>
      </c>
      <c r="H21" s="114">
        <v>154.07499999999999</v>
      </c>
      <c r="I21" s="114">
        <v>161.87299999999999</v>
      </c>
      <c r="J21" s="114">
        <v>166.476</v>
      </c>
      <c r="K21" s="114">
        <v>246.91399999999999</v>
      </c>
      <c r="L21" s="153">
        <v>225.19399999999999</v>
      </c>
      <c r="M21" s="153">
        <v>316.33999999999997</v>
      </c>
      <c r="N21" s="153">
        <v>347.16</v>
      </c>
    </row>
    <row r="22" spans="3:14" x14ac:dyDescent="0.25">
      <c r="C22" s="113" t="s">
        <v>35</v>
      </c>
      <c r="D22" s="114">
        <v>11.302</v>
      </c>
      <c r="E22" s="114">
        <v>12.961</v>
      </c>
      <c r="F22" s="114">
        <v>13.561</v>
      </c>
      <c r="G22" s="114">
        <v>15.101000000000001</v>
      </c>
      <c r="H22" s="114">
        <v>17.872</v>
      </c>
      <c r="I22" s="114">
        <v>16.053000000000001</v>
      </c>
      <c r="J22" s="114">
        <v>15.896000000000001</v>
      </c>
      <c r="K22" s="114">
        <v>12.433999999999999</v>
      </c>
      <c r="L22" s="153">
        <v>11.071</v>
      </c>
      <c r="M22" s="153">
        <v>24.506</v>
      </c>
      <c r="N22" s="153">
        <v>32.963999999999999</v>
      </c>
    </row>
    <row r="23" spans="3:14" x14ac:dyDescent="0.25">
      <c r="C23" s="113" t="s">
        <v>4</v>
      </c>
      <c r="D23" s="114">
        <v>0.21</v>
      </c>
      <c r="E23" s="114">
        <v>0</v>
      </c>
      <c r="F23" s="114">
        <v>0</v>
      </c>
      <c r="G23" s="114">
        <v>0</v>
      </c>
      <c r="H23" s="114">
        <v>4.758</v>
      </c>
      <c r="I23" s="114">
        <v>1.589</v>
      </c>
      <c r="J23" s="114">
        <v>9.6509999999999998</v>
      </c>
      <c r="K23" s="114">
        <v>6.2439999999999998</v>
      </c>
      <c r="L23" s="153">
        <v>0.14000000000000001</v>
      </c>
      <c r="M23" s="153">
        <v>21.689</v>
      </c>
      <c r="N23" s="153">
        <v>0.17100000000000001</v>
      </c>
    </row>
    <row r="24" spans="3:14" x14ac:dyDescent="0.25">
      <c r="C24" s="113" t="s">
        <v>249</v>
      </c>
      <c r="D24" s="114">
        <v>12.917</v>
      </c>
      <c r="E24" s="114">
        <v>16.308</v>
      </c>
      <c r="F24" s="114">
        <v>31.405000000000001</v>
      </c>
      <c r="G24" s="114">
        <v>34.552999999999997</v>
      </c>
      <c r="H24" s="114">
        <v>62.948</v>
      </c>
      <c r="I24" s="114">
        <v>68.405000000000001</v>
      </c>
      <c r="J24" s="114">
        <v>47.768999999999998</v>
      </c>
      <c r="K24" s="114">
        <v>68.561999999999998</v>
      </c>
      <c r="L24" s="153">
        <v>68.131</v>
      </c>
      <c r="M24" s="153">
        <v>94</v>
      </c>
      <c r="N24" s="153">
        <v>143.69</v>
      </c>
    </row>
    <row r="25" spans="3:14" x14ac:dyDescent="0.25">
      <c r="C25" s="113" t="s">
        <v>36</v>
      </c>
      <c r="D25" s="114">
        <v>17.992000000000001</v>
      </c>
      <c r="E25" s="114">
        <v>20.972000000000001</v>
      </c>
      <c r="F25" s="114">
        <v>28.286000000000001</v>
      </c>
      <c r="G25" s="114">
        <v>10.938000000000001</v>
      </c>
      <c r="H25" s="114">
        <v>15.613</v>
      </c>
      <c r="I25" s="114">
        <v>40.027000000000001</v>
      </c>
      <c r="J25" s="114">
        <v>35.287999999999997</v>
      </c>
      <c r="K25" s="114">
        <v>42.034999999999997</v>
      </c>
      <c r="L25" s="153">
        <v>75.239000000000004</v>
      </c>
      <c r="M25" s="153">
        <v>79.311000000000007</v>
      </c>
      <c r="N25" s="153">
        <v>104.828</v>
      </c>
    </row>
    <row r="26" spans="3:14" ht="15.75" thickBot="1" x14ac:dyDescent="0.3">
      <c r="C26" s="115" t="s">
        <v>37</v>
      </c>
      <c r="D26" s="116">
        <v>6.3559999999999999</v>
      </c>
      <c r="E26" s="116">
        <v>5.9850000000000003</v>
      </c>
      <c r="F26" s="116">
        <v>14.244999999999999</v>
      </c>
      <c r="G26" s="116">
        <v>8.6129999999999995</v>
      </c>
      <c r="H26" s="116">
        <v>12.77</v>
      </c>
      <c r="I26" s="116">
        <v>97.941000000000003</v>
      </c>
      <c r="J26" s="116">
        <v>24.36</v>
      </c>
      <c r="K26" s="116">
        <v>43.725999999999999</v>
      </c>
      <c r="L26" s="154">
        <v>21.402999999999999</v>
      </c>
      <c r="M26" s="154">
        <v>30.135999999999999</v>
      </c>
      <c r="N26" s="154">
        <v>30.004999999999999</v>
      </c>
    </row>
    <row r="27" spans="3:14" ht="15.75" thickBot="1" x14ac:dyDescent="0.3">
      <c r="C27" s="157" t="s">
        <v>250</v>
      </c>
      <c r="D27" s="158">
        <v>198.327</v>
      </c>
      <c r="E27" s="158">
        <v>217.49700000000001</v>
      </c>
      <c r="F27" s="158">
        <v>285.66300000000001</v>
      </c>
      <c r="G27" s="158">
        <v>305.31299999999999</v>
      </c>
      <c r="H27" s="158">
        <v>395.01299999999998</v>
      </c>
      <c r="I27" s="158">
        <v>547.07799999999997</v>
      </c>
      <c r="J27" s="158">
        <v>551.52599999999995</v>
      </c>
      <c r="K27" s="158">
        <v>762.64700000000005</v>
      </c>
      <c r="L27" s="158">
        <v>697.62099999999998</v>
      </c>
      <c r="M27" s="158">
        <v>882.15</v>
      </c>
      <c r="N27" s="158">
        <v>940.6</v>
      </c>
    </row>
    <row r="28" spans="3:14" x14ac:dyDescent="0.25">
      <c r="C28" s="124" t="s">
        <v>251</v>
      </c>
      <c r="D28" s="125">
        <v>3012.8109999999997</v>
      </c>
      <c r="E28" s="125">
        <v>3118.3599999999997</v>
      </c>
      <c r="F28" s="125">
        <v>4327.0640000000003</v>
      </c>
      <c r="G28" s="125">
        <v>3450.4940000000001</v>
      </c>
      <c r="H28" s="125">
        <v>3905.4760000000001</v>
      </c>
      <c r="I28" s="125">
        <v>4144.8249999999998</v>
      </c>
      <c r="J28" s="125">
        <v>16484.384000000002</v>
      </c>
      <c r="K28" s="125">
        <v>16336.551000000001</v>
      </c>
      <c r="L28" s="125">
        <v>16193.009</v>
      </c>
      <c r="M28" s="125">
        <v>16054.407999999999</v>
      </c>
      <c r="N28" s="125">
        <v>16278.11</v>
      </c>
    </row>
    <row r="29" spans="3:14" ht="15.75" thickBot="1" x14ac:dyDescent="0.3">
      <c r="D29" s="149"/>
      <c r="E29" s="149"/>
      <c r="F29" s="149"/>
      <c r="G29" s="149"/>
      <c r="H29" s="149"/>
      <c r="I29" s="149"/>
      <c r="J29" s="149"/>
      <c r="K29" s="149"/>
      <c r="L29" s="149"/>
      <c r="M29" s="149"/>
      <c r="N29" s="149"/>
    </row>
    <row r="30" spans="3:14" ht="15.75" thickTop="1" x14ac:dyDescent="0.25">
      <c r="C30" s="152" t="s">
        <v>38</v>
      </c>
      <c r="D30" s="160"/>
      <c r="E30" s="160"/>
      <c r="F30" s="160"/>
      <c r="G30" s="160"/>
      <c r="H30" s="160"/>
      <c r="I30" s="160"/>
      <c r="J30" s="160"/>
      <c r="K30" s="160"/>
      <c r="L30" s="160"/>
      <c r="M30" s="160"/>
      <c r="N30" s="160"/>
    </row>
    <row r="31" spans="3:14" x14ac:dyDescent="0.25">
      <c r="C31" s="135" t="s">
        <v>39</v>
      </c>
      <c r="D31" s="142"/>
      <c r="E31" s="142"/>
      <c r="F31" s="142"/>
      <c r="G31" s="142"/>
      <c r="H31" s="142"/>
      <c r="I31" s="142"/>
      <c r="J31" s="142"/>
      <c r="K31" s="142"/>
      <c r="L31" s="142"/>
      <c r="M31" s="142"/>
      <c r="N31" s="142"/>
    </row>
    <row r="32" spans="3:14" x14ac:dyDescent="0.25">
      <c r="C32" s="113" t="s">
        <v>40</v>
      </c>
      <c r="D32" s="114">
        <v>5.6000000000000001E-2</v>
      </c>
      <c r="E32" s="114">
        <v>5.6000000000000001E-2</v>
      </c>
      <c r="F32" s="114">
        <v>5.6000000000000001E-2</v>
      </c>
      <c r="G32" s="114">
        <v>5.6000000000000001E-2</v>
      </c>
      <c r="H32" s="114">
        <v>5.6000000000000001E-2</v>
      </c>
      <c r="I32" s="114">
        <v>5.6000000000000001E-2</v>
      </c>
      <c r="J32" s="114">
        <v>359.04</v>
      </c>
      <c r="K32" s="114">
        <v>359.04</v>
      </c>
      <c r="L32" s="153">
        <v>359.04</v>
      </c>
      <c r="M32" s="153">
        <v>359.04</v>
      </c>
      <c r="N32" s="114">
        <v>1</v>
      </c>
    </row>
    <row r="33" spans="3:14" x14ac:dyDescent="0.25">
      <c r="C33" s="113" t="s">
        <v>41</v>
      </c>
      <c r="D33" s="114">
        <v>569.16800000000001</v>
      </c>
      <c r="E33" s="114">
        <v>569.16800000000001</v>
      </c>
      <c r="F33" s="114">
        <v>569.16800000000001</v>
      </c>
      <c r="G33" s="114">
        <v>624.51700000000005</v>
      </c>
      <c r="H33" s="114">
        <v>624.68600000000004</v>
      </c>
      <c r="I33" s="114">
        <v>624.68600000000004</v>
      </c>
      <c r="J33" s="114">
        <v>6816.933</v>
      </c>
      <c r="K33" s="114">
        <v>6817.9489999999996</v>
      </c>
      <c r="L33" s="114">
        <v>6819.8720000000003</v>
      </c>
      <c r="M33" s="114">
        <v>6800.9740000000002</v>
      </c>
      <c r="N33" s="114">
        <v>10200.5</v>
      </c>
    </row>
    <row r="34" spans="3:14" x14ac:dyDescent="0.25">
      <c r="C34" s="113" t="s">
        <v>386</v>
      </c>
      <c r="D34" s="114">
        <v>0</v>
      </c>
      <c r="E34" s="114">
        <v>0</v>
      </c>
      <c r="F34" s="114">
        <v>0</v>
      </c>
      <c r="G34" s="114">
        <v>0</v>
      </c>
      <c r="H34" s="114">
        <v>0</v>
      </c>
      <c r="I34" s="114">
        <v>0</v>
      </c>
      <c r="J34" s="114">
        <v>0</v>
      </c>
      <c r="K34" s="114">
        <v>0</v>
      </c>
      <c r="L34" s="114">
        <v>0</v>
      </c>
      <c r="M34" s="114">
        <v>0</v>
      </c>
      <c r="N34" s="114">
        <v>19.399999999999999</v>
      </c>
    </row>
    <row r="35" spans="3:14" x14ac:dyDescent="0.25">
      <c r="C35" s="113" t="s">
        <v>42</v>
      </c>
      <c r="D35" s="114">
        <v>0</v>
      </c>
      <c r="E35" s="114">
        <v>0</v>
      </c>
      <c r="F35" s="114">
        <v>0</v>
      </c>
      <c r="G35" s="114">
        <v>0</v>
      </c>
      <c r="H35" s="114">
        <v>0</v>
      </c>
      <c r="I35" s="114">
        <v>40.442999999999998</v>
      </c>
      <c r="J35" s="114">
        <v>-18.177</v>
      </c>
      <c r="K35" s="114">
        <v>-239.07599999999999</v>
      </c>
      <c r="L35" s="114">
        <v>-286.70699999999999</v>
      </c>
      <c r="M35" s="114">
        <v>-410.95</v>
      </c>
      <c r="N35" s="114">
        <v>-319.89999999999998</v>
      </c>
    </row>
    <row r="36" spans="3:14" x14ac:dyDescent="0.25">
      <c r="C36" s="113" t="s">
        <v>43</v>
      </c>
      <c r="D36" s="114">
        <v>0</v>
      </c>
      <c r="E36" s="114">
        <v>0</v>
      </c>
      <c r="F36" s="114">
        <v>0</v>
      </c>
      <c r="G36" s="114">
        <v>0</v>
      </c>
      <c r="H36" s="114">
        <v>0</v>
      </c>
      <c r="I36" s="114">
        <v>-6.1820000000000004</v>
      </c>
      <c r="J36" s="114">
        <v>13.846</v>
      </c>
      <c r="K36" s="114">
        <v>7.0309999999999997</v>
      </c>
      <c r="L36" s="114">
        <v>2.9449999999999998</v>
      </c>
      <c r="M36" s="114">
        <v>13.43</v>
      </c>
      <c r="N36" s="114">
        <v>1.7</v>
      </c>
    </row>
    <row r="37" spans="3:14" x14ac:dyDescent="0.25">
      <c r="C37" s="113" t="s">
        <v>70</v>
      </c>
      <c r="D37" s="114">
        <v>48.725999999999999</v>
      </c>
      <c r="E37" s="114">
        <v>34.765999999999998</v>
      </c>
      <c r="F37" s="114">
        <v>47.926000000000002</v>
      </c>
      <c r="G37" s="114">
        <v>43.64</v>
      </c>
      <c r="H37" s="114">
        <v>32.645000000000003</v>
      </c>
      <c r="I37" s="114">
        <v>0</v>
      </c>
      <c r="J37" s="114">
        <v>0</v>
      </c>
      <c r="K37" s="114">
        <v>0</v>
      </c>
      <c r="L37" s="114">
        <v>0</v>
      </c>
      <c r="M37" s="114">
        <v>0</v>
      </c>
      <c r="N37" s="114">
        <v>0</v>
      </c>
    </row>
    <row r="38" spans="3:14" x14ac:dyDescent="0.25">
      <c r="C38" s="113" t="s">
        <v>44</v>
      </c>
      <c r="D38" s="114">
        <v>-924.61400000000003</v>
      </c>
      <c r="E38" s="114">
        <v>-1089.0139999999999</v>
      </c>
      <c r="F38" s="114">
        <v>-1169.1759999999999</v>
      </c>
      <c r="G38" s="114">
        <v>-2714.2510000000002</v>
      </c>
      <c r="H38" s="114">
        <v>-2821.1729999999998</v>
      </c>
      <c r="I38" s="114">
        <v>-2915.24</v>
      </c>
      <c r="J38" s="114">
        <v>-189.18</v>
      </c>
      <c r="K38" s="114">
        <v>-425.12900000000002</v>
      </c>
      <c r="L38" s="114">
        <v>-704.49800000000005</v>
      </c>
      <c r="M38" s="114">
        <v>-889.86300000000006</v>
      </c>
      <c r="N38" s="114">
        <v>-1138.2</v>
      </c>
    </row>
    <row r="39" spans="3:14" ht="15.75" thickBot="1" x14ac:dyDescent="0.3">
      <c r="C39" s="115" t="s">
        <v>58</v>
      </c>
      <c r="D39" s="116">
        <v>-1.214</v>
      </c>
      <c r="E39" s="116">
        <v>-1.8460000000000001</v>
      </c>
      <c r="F39" s="116">
        <v>-1.802</v>
      </c>
      <c r="G39" s="116">
        <v>-2.7450000000000001</v>
      </c>
      <c r="H39" s="116">
        <v>0</v>
      </c>
      <c r="I39" s="116">
        <v>0</v>
      </c>
      <c r="J39" s="116">
        <v>0</v>
      </c>
      <c r="K39" s="116">
        <v>0</v>
      </c>
      <c r="L39" s="116">
        <v>0</v>
      </c>
      <c r="M39" s="116">
        <v>0</v>
      </c>
      <c r="N39" s="116">
        <v>0</v>
      </c>
    </row>
    <row r="40" spans="3:14" x14ac:dyDescent="0.25">
      <c r="C40" s="117" t="s">
        <v>45</v>
      </c>
      <c r="D40" s="118">
        <v>-307.87799999999999</v>
      </c>
      <c r="E40" s="118">
        <v>-486.87</v>
      </c>
      <c r="F40" s="118">
        <v>-553.82799999999997</v>
      </c>
      <c r="G40" s="118">
        <v>-2048.7829999999999</v>
      </c>
      <c r="H40" s="118">
        <v>-2163.7860000000001</v>
      </c>
      <c r="I40" s="118">
        <v>-2256.2370000000001</v>
      </c>
      <c r="J40" s="118">
        <v>6982.4620000000004</v>
      </c>
      <c r="K40" s="118">
        <v>6519.8149999999996</v>
      </c>
      <c r="L40" s="118">
        <v>6190.652</v>
      </c>
      <c r="M40" s="118">
        <v>5872.6310000000003</v>
      </c>
      <c r="N40" s="118">
        <v>8764.5</v>
      </c>
    </row>
    <row r="41" spans="3:14" x14ac:dyDescent="0.25">
      <c r="C41" s="161"/>
      <c r="D41" s="162"/>
      <c r="E41" s="162"/>
      <c r="F41" s="162"/>
      <c r="G41" s="162"/>
      <c r="H41" s="162"/>
      <c r="I41" s="162"/>
      <c r="J41" s="162"/>
      <c r="K41" s="162"/>
      <c r="L41" s="162"/>
      <c r="M41" s="162"/>
      <c r="N41" s="162"/>
    </row>
    <row r="42" spans="3:14" x14ac:dyDescent="0.25">
      <c r="C42" s="117" t="s">
        <v>46</v>
      </c>
      <c r="D42" s="148"/>
      <c r="E42" s="148"/>
      <c r="F42" s="148"/>
      <c r="G42" s="148"/>
      <c r="H42" s="148"/>
      <c r="I42" s="148"/>
      <c r="J42" s="148"/>
      <c r="K42" s="148"/>
      <c r="L42" s="148"/>
      <c r="M42" s="148"/>
      <c r="N42" s="148"/>
    </row>
    <row r="43" spans="3:14" x14ac:dyDescent="0.25">
      <c r="C43" s="113" t="s">
        <v>252</v>
      </c>
      <c r="D43" s="114">
        <v>2592.8589999999999</v>
      </c>
      <c r="E43" s="114">
        <v>2897.84</v>
      </c>
      <c r="F43" s="114">
        <v>4112.79</v>
      </c>
      <c r="G43" s="114">
        <v>4573.2020000000002</v>
      </c>
      <c r="H43" s="114">
        <v>4948.8</v>
      </c>
      <c r="I43" s="114">
        <v>5080.47</v>
      </c>
      <c r="J43" s="114">
        <v>7078.3410000000003</v>
      </c>
      <c r="K43" s="114">
        <v>7326.9009999999998</v>
      </c>
      <c r="L43" s="153">
        <v>7414.2049999999999</v>
      </c>
      <c r="M43" s="153">
        <v>7579.9740000000002</v>
      </c>
      <c r="N43" s="153">
        <v>4985.4520000000002</v>
      </c>
    </row>
    <row r="44" spans="3:14" x14ac:dyDescent="0.25">
      <c r="C44" s="113" t="s">
        <v>4</v>
      </c>
      <c r="D44" s="114">
        <v>109.97499999999999</v>
      </c>
      <c r="E44" s="114">
        <v>0</v>
      </c>
      <c r="F44" s="114">
        <v>0</v>
      </c>
      <c r="G44" s="114">
        <v>6.3979999999999997</v>
      </c>
      <c r="H44" s="114">
        <v>17.72</v>
      </c>
      <c r="I44" s="114">
        <v>45.509</v>
      </c>
      <c r="J44" s="114">
        <v>0</v>
      </c>
      <c r="K44" s="114">
        <v>4.593</v>
      </c>
      <c r="L44" s="153">
        <v>23.698</v>
      </c>
      <c r="M44" s="153">
        <v>24.876999999999999</v>
      </c>
      <c r="N44" s="153">
        <v>20.402999999999999</v>
      </c>
    </row>
    <row r="45" spans="3:14" x14ac:dyDescent="0.25">
      <c r="C45" s="113" t="s">
        <v>253</v>
      </c>
      <c r="D45" s="114">
        <v>17.102</v>
      </c>
      <c r="E45" s="114">
        <v>14.715</v>
      </c>
      <c r="F45" s="114">
        <v>41.795000000000002</v>
      </c>
      <c r="G45" s="114">
        <v>120.31</v>
      </c>
      <c r="H45" s="114">
        <v>114.571</v>
      </c>
      <c r="I45" s="114">
        <v>99.706000000000003</v>
      </c>
      <c r="J45" s="114">
        <v>65.418999999999997</v>
      </c>
      <c r="K45" s="114">
        <v>70.858999999999995</v>
      </c>
      <c r="L45" s="153">
        <v>127.185</v>
      </c>
      <c r="M45" s="153">
        <v>137.03299999999999</v>
      </c>
      <c r="N45" s="153">
        <v>108.247</v>
      </c>
    </row>
    <row r="46" spans="3:14" x14ac:dyDescent="0.25">
      <c r="C46" s="113" t="s">
        <v>47</v>
      </c>
      <c r="D46" s="114">
        <v>280.61700000000002</v>
      </c>
      <c r="E46" s="114">
        <v>282.57900000000001</v>
      </c>
      <c r="F46" s="114">
        <v>262.44299999999998</v>
      </c>
      <c r="G46" s="114">
        <v>254.45099999999999</v>
      </c>
      <c r="H46" s="114">
        <v>250.29499999999999</v>
      </c>
      <c r="I46" s="114">
        <v>219.25</v>
      </c>
      <c r="J46" s="114">
        <v>1306.694</v>
      </c>
      <c r="K46" s="114">
        <v>1249.4849999999999</v>
      </c>
      <c r="L46" s="153">
        <v>1178.357</v>
      </c>
      <c r="M46" s="153">
        <v>1083.25</v>
      </c>
      <c r="N46" s="153">
        <v>1013.894</v>
      </c>
    </row>
    <row r="47" spans="3:14" ht="15.75" thickBot="1" x14ac:dyDescent="0.3">
      <c r="C47" s="115" t="s">
        <v>48</v>
      </c>
      <c r="D47" s="116">
        <v>4</v>
      </c>
      <c r="E47" s="116">
        <v>1.5580000000000001</v>
      </c>
      <c r="F47" s="116">
        <v>2.3159999999999998</v>
      </c>
      <c r="G47" s="116">
        <v>3.278</v>
      </c>
      <c r="H47" s="116">
        <v>25.140999999999998</v>
      </c>
      <c r="I47" s="116">
        <v>53.892000000000003</v>
      </c>
      <c r="J47" s="116">
        <v>22.437000000000001</v>
      </c>
      <c r="K47" s="116">
        <v>16.815000000000001</v>
      </c>
      <c r="L47" s="154">
        <v>34.78</v>
      </c>
      <c r="M47" s="154">
        <v>42.1</v>
      </c>
      <c r="N47" s="154">
        <v>48.213000000000001</v>
      </c>
    </row>
    <row r="48" spans="3:14" x14ac:dyDescent="0.25">
      <c r="C48" s="117" t="s">
        <v>254</v>
      </c>
      <c r="D48" s="118">
        <v>3004.5529999999999</v>
      </c>
      <c r="E48" s="118">
        <v>3196.692</v>
      </c>
      <c r="F48" s="118">
        <v>4419.3440000000001</v>
      </c>
      <c r="G48" s="118">
        <v>4957.6390000000001</v>
      </c>
      <c r="H48" s="118">
        <v>5356.527</v>
      </c>
      <c r="I48" s="118">
        <v>5498.8270000000002</v>
      </c>
      <c r="J48" s="118">
        <v>8472.89</v>
      </c>
      <c r="K48" s="118">
        <v>8668.6530000000002</v>
      </c>
      <c r="L48" s="118">
        <v>8778.2260000000006</v>
      </c>
      <c r="M48" s="118">
        <v>8867.2729999999992</v>
      </c>
      <c r="N48" s="118">
        <v>6176.2</v>
      </c>
    </row>
    <row r="49" spans="3:14" x14ac:dyDescent="0.25">
      <c r="C49" s="121"/>
      <c r="D49" s="148"/>
      <c r="E49" s="148"/>
      <c r="F49" s="148"/>
      <c r="G49" s="148"/>
      <c r="H49" s="148"/>
      <c r="I49" s="148"/>
      <c r="J49" s="148"/>
      <c r="K49" s="148"/>
      <c r="L49" s="148"/>
      <c r="M49" s="148"/>
      <c r="N49" s="148"/>
    </row>
    <row r="50" spans="3:14" x14ac:dyDescent="0.25">
      <c r="C50" s="117" t="s">
        <v>49</v>
      </c>
      <c r="D50" s="148"/>
      <c r="E50" s="148"/>
      <c r="F50" s="148"/>
      <c r="G50" s="148"/>
      <c r="H50" s="148"/>
      <c r="I50" s="148"/>
      <c r="J50" s="148"/>
      <c r="K50" s="148"/>
      <c r="L50" s="156"/>
      <c r="M50" s="156"/>
      <c r="N50" s="156"/>
    </row>
    <row r="51" spans="3:14" x14ac:dyDescent="0.25">
      <c r="C51" s="113" t="s">
        <v>50</v>
      </c>
      <c r="D51" s="114">
        <v>69.176000000000002</v>
      </c>
      <c r="E51" s="114">
        <v>86.004999999999995</v>
      </c>
      <c r="F51" s="114">
        <v>115.846</v>
      </c>
      <c r="G51" s="114">
        <v>125.23699999999999</v>
      </c>
      <c r="H51" s="114">
        <v>139.08600000000001</v>
      </c>
      <c r="I51" s="114">
        <v>183.11500000000001</v>
      </c>
      <c r="J51" s="114">
        <v>190.68199999999999</v>
      </c>
      <c r="K51" s="114">
        <v>188.66399999999999</v>
      </c>
      <c r="L51" s="153">
        <v>171.16399999999999</v>
      </c>
      <c r="M51" s="153">
        <v>176.00800000000001</v>
      </c>
      <c r="N51" s="153">
        <v>179.52199999999999</v>
      </c>
    </row>
    <row r="52" spans="3:14" x14ac:dyDescent="0.25">
      <c r="C52" s="113" t="s">
        <v>51</v>
      </c>
      <c r="D52" s="114">
        <v>12.276</v>
      </c>
      <c r="E52" s="114">
        <v>14.019</v>
      </c>
      <c r="F52" s="114">
        <v>16.747</v>
      </c>
      <c r="G52" s="114">
        <v>19.033999999999999</v>
      </c>
      <c r="H52" s="114">
        <v>25.3</v>
      </c>
      <c r="I52" s="114">
        <v>47.808999999999997</v>
      </c>
      <c r="J52" s="114">
        <v>85.203000000000003</v>
      </c>
      <c r="K52" s="114">
        <v>79.777000000000001</v>
      </c>
      <c r="L52" s="153">
        <v>87.564999999999998</v>
      </c>
      <c r="M52" s="153">
        <v>104.181</v>
      </c>
      <c r="N52" s="153">
        <v>86.844999999999999</v>
      </c>
    </row>
    <row r="53" spans="3:14" x14ac:dyDescent="0.25">
      <c r="C53" s="113" t="s">
        <v>255</v>
      </c>
      <c r="D53" s="114">
        <v>18.806999999999999</v>
      </c>
      <c r="E53" s="114">
        <v>61.393999999999998</v>
      </c>
      <c r="F53" s="114">
        <v>53.072000000000003</v>
      </c>
      <c r="G53" s="114">
        <v>47.912999999999997</v>
      </c>
      <c r="H53" s="114">
        <v>91.725999999999999</v>
      </c>
      <c r="I53" s="114">
        <v>109.636</v>
      </c>
      <c r="J53" s="114">
        <v>190.739</v>
      </c>
      <c r="K53" s="114">
        <v>297.04300000000001</v>
      </c>
      <c r="L53" s="153">
        <v>337.69499999999999</v>
      </c>
      <c r="M53" s="153">
        <v>357.517</v>
      </c>
      <c r="N53" s="153">
        <v>329.82900000000001</v>
      </c>
    </row>
    <row r="54" spans="3:14" x14ac:dyDescent="0.25">
      <c r="C54" s="113" t="s">
        <v>4</v>
      </c>
      <c r="D54" s="114">
        <v>4.16</v>
      </c>
      <c r="E54" s="114">
        <v>2.2749999999999999</v>
      </c>
      <c r="F54" s="114">
        <v>0.222</v>
      </c>
      <c r="G54" s="114">
        <v>3.746</v>
      </c>
      <c r="H54" s="114">
        <v>7.4999999999999997E-2</v>
      </c>
      <c r="I54" s="114">
        <v>7.8650000000000002</v>
      </c>
      <c r="J54" s="114">
        <v>30.853000000000002</v>
      </c>
      <c r="K54" s="114">
        <v>5.1749999999999998</v>
      </c>
      <c r="L54" s="153">
        <v>4.2350000000000003</v>
      </c>
      <c r="M54" s="153">
        <v>0.03</v>
      </c>
      <c r="N54" s="153">
        <v>6.0720000000000001</v>
      </c>
    </row>
    <row r="55" spans="3:14" x14ac:dyDescent="0.25">
      <c r="C55" s="113" t="s">
        <v>256</v>
      </c>
      <c r="D55" s="114">
        <v>184.67099999999999</v>
      </c>
      <c r="E55" s="114">
        <v>210.63900000000001</v>
      </c>
      <c r="F55" s="114">
        <v>243.364</v>
      </c>
      <c r="G55" s="114">
        <v>316.13499999999999</v>
      </c>
      <c r="H55" s="114">
        <v>426.59399999999999</v>
      </c>
      <c r="I55" s="114">
        <v>506.71600000000001</v>
      </c>
      <c r="J55" s="114">
        <v>492.53800000000001</v>
      </c>
      <c r="K55" s="114">
        <v>516.904</v>
      </c>
      <c r="L55" s="153">
        <v>546.67700000000002</v>
      </c>
      <c r="M55" s="153">
        <v>576.75400000000002</v>
      </c>
      <c r="N55" s="153">
        <v>649.495</v>
      </c>
    </row>
    <row r="56" spans="3:14" ht="15.75" thickBot="1" x14ac:dyDescent="0.3">
      <c r="C56" s="115" t="s">
        <v>52</v>
      </c>
      <c r="D56" s="116">
        <v>27.045999999999999</v>
      </c>
      <c r="E56" s="116">
        <v>34.204999999999998</v>
      </c>
      <c r="F56" s="116">
        <v>32.296999999999997</v>
      </c>
      <c r="G56" s="116">
        <v>29.571999999999999</v>
      </c>
      <c r="H56" s="116">
        <v>29.954999999999998</v>
      </c>
      <c r="I56" s="116">
        <v>47.094000000000001</v>
      </c>
      <c r="J56" s="116">
        <v>39.017000000000003</v>
      </c>
      <c r="K56" s="116">
        <v>60.517000000000003</v>
      </c>
      <c r="L56" s="154">
        <v>76.793999999999997</v>
      </c>
      <c r="M56" s="154">
        <v>100.06100000000001</v>
      </c>
      <c r="N56" s="154">
        <v>85.585999999999999</v>
      </c>
    </row>
    <row r="57" spans="3:14" ht="15.75" thickBot="1" x14ac:dyDescent="0.3">
      <c r="C57" s="157" t="s">
        <v>257</v>
      </c>
      <c r="D57" s="158">
        <v>316.13600000000002</v>
      </c>
      <c r="E57" s="158">
        <v>408.53699999999998</v>
      </c>
      <c r="F57" s="158">
        <v>461.548</v>
      </c>
      <c r="G57" s="158">
        <v>541.63699999999994</v>
      </c>
      <c r="H57" s="158">
        <v>712.73599999999999</v>
      </c>
      <c r="I57" s="158">
        <v>902.23599999999999</v>
      </c>
      <c r="J57" s="158">
        <v>1029.03</v>
      </c>
      <c r="K57" s="158">
        <v>1148.0830000000001</v>
      </c>
      <c r="L57" s="158">
        <v>1224.1310000000001</v>
      </c>
      <c r="M57" s="158">
        <v>1314.489</v>
      </c>
      <c r="N57" s="158">
        <v>1337.3</v>
      </c>
    </row>
    <row r="58" spans="3:14" ht="15.75" thickBot="1" x14ac:dyDescent="0.3">
      <c r="C58" s="157" t="s">
        <v>258</v>
      </c>
      <c r="D58" s="158">
        <v>3320.6889999999999</v>
      </c>
      <c r="E58" s="158">
        <v>3605.2289999999998</v>
      </c>
      <c r="F58" s="158">
        <v>4880.8919999999998</v>
      </c>
      <c r="G58" s="158">
        <v>5499.2759999999998</v>
      </c>
      <c r="H58" s="158">
        <v>6069.2629999999999</v>
      </c>
      <c r="I58" s="158">
        <v>6401.0630000000001</v>
      </c>
      <c r="J58" s="158">
        <v>9501.92</v>
      </c>
      <c r="K58" s="158">
        <v>9816.7360000000008</v>
      </c>
      <c r="L58" s="159">
        <v>10002.357</v>
      </c>
      <c r="M58" s="159">
        <v>10181.776</v>
      </c>
      <c r="N58" s="159">
        <v>7513.5</v>
      </c>
    </row>
    <row r="59" spans="3:14" x14ac:dyDescent="0.25">
      <c r="C59" s="124" t="s">
        <v>259</v>
      </c>
      <c r="D59" s="125">
        <v>3012.8109999999997</v>
      </c>
      <c r="E59" s="125">
        <v>3118.3589999999999</v>
      </c>
      <c r="F59" s="125">
        <v>4327.0640000000003</v>
      </c>
      <c r="G59" s="125">
        <v>3450.4929999999999</v>
      </c>
      <c r="H59" s="125">
        <v>3905.4769999999999</v>
      </c>
      <c r="I59" s="125">
        <v>4144.826</v>
      </c>
      <c r="J59" s="125">
        <v>16484.382000000001</v>
      </c>
      <c r="K59" s="125">
        <v>16336.550999999999</v>
      </c>
      <c r="L59" s="125">
        <v>16193.009</v>
      </c>
      <c r="M59" s="125">
        <v>16054.406999999999</v>
      </c>
      <c r="N59" s="125">
        <v>16278.1</v>
      </c>
    </row>
    <row r="60" spans="3:14" x14ac:dyDescent="0.25">
      <c r="C60" s="117"/>
      <c r="D60" s="118"/>
      <c r="E60" s="118"/>
      <c r="F60" s="118"/>
      <c r="G60" s="118"/>
      <c r="H60" s="118"/>
      <c r="I60" s="118"/>
      <c r="J60" s="118"/>
      <c r="K60" s="118"/>
      <c r="L60" s="118"/>
      <c r="M60" s="118"/>
      <c r="N60" s="118"/>
    </row>
    <row r="61" spans="3:14" x14ac:dyDescent="0.25">
      <c r="C61" s="176" t="s">
        <v>210</v>
      </c>
      <c r="D61" s="118"/>
      <c r="E61" s="118"/>
      <c r="F61" s="118"/>
      <c r="G61" s="118"/>
      <c r="H61" s="118"/>
      <c r="I61" s="118"/>
      <c r="J61" s="118"/>
      <c r="K61" s="118"/>
      <c r="L61" s="155"/>
      <c r="M61" s="155"/>
      <c r="N61" s="155"/>
    </row>
    <row r="62" spans="3:14" x14ac:dyDescent="0.25">
      <c r="C62" s="121" t="s">
        <v>211</v>
      </c>
      <c r="D62" s="185">
        <v>0.21</v>
      </c>
      <c r="E62" s="185">
        <v>0</v>
      </c>
      <c r="F62" s="185">
        <v>4.4489999999999998</v>
      </c>
      <c r="G62" s="185">
        <v>17.603000000000002</v>
      </c>
      <c r="H62" s="185">
        <v>28.167999999999999</v>
      </c>
      <c r="I62" s="185">
        <v>1.589</v>
      </c>
      <c r="J62" s="185">
        <v>9.6509999999999998</v>
      </c>
      <c r="K62" s="185">
        <v>6.2439999999999998</v>
      </c>
      <c r="L62" s="185">
        <v>0.13700000000000001</v>
      </c>
      <c r="M62" s="185">
        <v>9.1270000000000007</v>
      </c>
      <c r="N62" s="185">
        <v>0.2</v>
      </c>
    </row>
    <row r="63" spans="3:14" x14ac:dyDescent="0.25">
      <c r="C63" s="121" t="s">
        <v>212</v>
      </c>
      <c r="D63" s="185">
        <v>0</v>
      </c>
      <c r="E63" s="185">
        <v>0</v>
      </c>
      <c r="F63" s="185">
        <v>0</v>
      </c>
      <c r="G63" s="185">
        <v>0</v>
      </c>
      <c r="H63" s="185">
        <v>0</v>
      </c>
      <c r="I63" s="185">
        <v>0</v>
      </c>
      <c r="J63" s="185">
        <v>0</v>
      </c>
      <c r="K63" s="185">
        <v>0</v>
      </c>
      <c r="L63" s="185">
        <v>4.0000000000000001E-3</v>
      </c>
      <c r="M63" s="185">
        <v>0</v>
      </c>
      <c r="N63" s="185">
        <v>0</v>
      </c>
    </row>
    <row r="64" spans="3:14" x14ac:dyDescent="0.25">
      <c r="C64" s="121" t="s">
        <v>218</v>
      </c>
      <c r="D64" s="185">
        <v>0</v>
      </c>
      <c r="E64" s="185">
        <v>0</v>
      </c>
      <c r="F64" s="185">
        <v>1.613</v>
      </c>
      <c r="G64" s="185">
        <v>0</v>
      </c>
      <c r="H64" s="185">
        <v>0</v>
      </c>
      <c r="I64" s="185">
        <v>0</v>
      </c>
      <c r="J64" s="185">
        <v>0</v>
      </c>
      <c r="K64" s="185">
        <v>0</v>
      </c>
      <c r="L64" s="185">
        <v>0</v>
      </c>
      <c r="M64" s="185">
        <v>0</v>
      </c>
      <c r="N64" s="185">
        <v>0</v>
      </c>
    </row>
    <row r="65" spans="1:16" x14ac:dyDescent="0.25">
      <c r="C65" s="121" t="s">
        <v>213</v>
      </c>
      <c r="D65" s="185">
        <v>0</v>
      </c>
      <c r="E65" s="185">
        <v>0</v>
      </c>
      <c r="F65" s="185">
        <v>0</v>
      </c>
      <c r="G65" s="185">
        <v>0</v>
      </c>
      <c r="H65" s="185">
        <v>0</v>
      </c>
      <c r="I65" s="185">
        <v>0</v>
      </c>
      <c r="J65" s="185">
        <v>0</v>
      </c>
      <c r="K65" s="185">
        <v>1.363</v>
      </c>
      <c r="L65" s="185">
        <v>1.7170000000000001</v>
      </c>
      <c r="M65" s="185">
        <v>12.561999999999999</v>
      </c>
      <c r="N65" s="185">
        <v>0</v>
      </c>
    </row>
    <row r="66" spans="1:16" x14ac:dyDescent="0.25">
      <c r="C66" s="121" t="s">
        <v>217</v>
      </c>
      <c r="D66" s="185">
        <v>0</v>
      </c>
      <c r="E66" s="185">
        <v>0</v>
      </c>
      <c r="F66" s="185">
        <v>0</v>
      </c>
      <c r="G66" s="185">
        <v>0</v>
      </c>
      <c r="H66" s="185">
        <v>0</v>
      </c>
      <c r="I66" s="185">
        <v>0</v>
      </c>
      <c r="J66" s="185">
        <v>0</v>
      </c>
      <c r="K66" s="185">
        <v>0</v>
      </c>
      <c r="L66" s="185">
        <v>0</v>
      </c>
      <c r="M66" s="185">
        <v>0</v>
      </c>
      <c r="N66" s="185">
        <v>0</v>
      </c>
    </row>
    <row r="67" spans="1:16" x14ac:dyDescent="0.25">
      <c r="C67" s="186" t="s">
        <v>215</v>
      </c>
      <c r="D67" s="187">
        <v>0.21</v>
      </c>
      <c r="E67" s="187">
        <v>0</v>
      </c>
      <c r="F67" s="187">
        <v>6.0619999999999994</v>
      </c>
      <c r="G67" s="187">
        <v>17.603000000000002</v>
      </c>
      <c r="H67" s="187">
        <v>28.167999999999999</v>
      </c>
      <c r="I67" s="187">
        <v>1.589</v>
      </c>
      <c r="J67" s="187">
        <v>9.6509999999999998</v>
      </c>
      <c r="K67" s="187">
        <v>7.6069999999999993</v>
      </c>
      <c r="L67" s="187">
        <v>1.8580000000000001</v>
      </c>
      <c r="M67" s="187">
        <v>21.689</v>
      </c>
      <c r="N67" s="187">
        <v>0.2</v>
      </c>
    </row>
    <row r="68" spans="1:16" x14ac:dyDescent="0.25">
      <c r="C68" s="121"/>
      <c r="D68" s="175"/>
      <c r="E68" s="175"/>
      <c r="F68" s="175"/>
      <c r="G68" s="175"/>
      <c r="H68" s="175"/>
      <c r="I68" s="156"/>
      <c r="J68" s="156"/>
      <c r="K68" s="156"/>
      <c r="L68" s="156"/>
      <c r="M68" s="156"/>
      <c r="N68" s="156"/>
    </row>
    <row r="69" spans="1:16" x14ac:dyDescent="0.25">
      <c r="C69" s="121" t="s">
        <v>211</v>
      </c>
      <c r="D69" s="185">
        <v>4.6029999999999998</v>
      </c>
      <c r="E69" s="185">
        <v>2.2749999999999999</v>
      </c>
      <c r="F69" s="185">
        <v>0.222</v>
      </c>
      <c r="G69" s="185">
        <v>3.746</v>
      </c>
      <c r="H69" s="185">
        <v>7.4999999999999997E-2</v>
      </c>
      <c r="I69" s="185">
        <v>35.225999999999999</v>
      </c>
      <c r="J69" s="185">
        <v>0</v>
      </c>
      <c r="K69" s="185">
        <v>5.1749999999999998</v>
      </c>
      <c r="L69" s="185">
        <v>4.2140000000000004</v>
      </c>
      <c r="M69" s="185">
        <v>0</v>
      </c>
      <c r="N69" s="185">
        <v>6</v>
      </c>
    </row>
    <row r="70" spans="1:16" x14ac:dyDescent="0.25">
      <c r="C70" s="121" t="s">
        <v>212</v>
      </c>
      <c r="D70" s="185">
        <v>0</v>
      </c>
      <c r="E70" s="185">
        <v>0</v>
      </c>
      <c r="F70" s="185">
        <v>0</v>
      </c>
      <c r="G70" s="185">
        <v>0</v>
      </c>
      <c r="H70" s="185">
        <v>0</v>
      </c>
      <c r="I70" s="185">
        <v>0</v>
      </c>
      <c r="J70" s="185">
        <v>3.4790000000000001</v>
      </c>
      <c r="K70" s="185">
        <v>0</v>
      </c>
      <c r="L70" s="185">
        <v>2.1000000000000001E-2</v>
      </c>
      <c r="M70" s="185">
        <v>0.03</v>
      </c>
      <c r="N70" s="185">
        <v>0.1</v>
      </c>
    </row>
    <row r="71" spans="1:16" x14ac:dyDescent="0.25">
      <c r="C71" s="121" t="s">
        <v>213</v>
      </c>
      <c r="D71" s="185">
        <v>0</v>
      </c>
      <c r="E71" s="185">
        <v>0</v>
      </c>
      <c r="F71" s="185">
        <v>0</v>
      </c>
      <c r="G71" s="185">
        <v>0</v>
      </c>
      <c r="H71" s="185">
        <v>0</v>
      </c>
      <c r="I71" s="185">
        <v>0</v>
      </c>
      <c r="J71" s="185">
        <v>18.63</v>
      </c>
      <c r="K71" s="185">
        <v>0</v>
      </c>
      <c r="L71" s="185">
        <v>0</v>
      </c>
      <c r="M71" s="185">
        <v>0</v>
      </c>
      <c r="N71" s="185">
        <v>3.8</v>
      </c>
    </row>
    <row r="72" spans="1:16" x14ac:dyDescent="0.25">
      <c r="C72" s="121" t="s">
        <v>214</v>
      </c>
      <c r="D72" s="185">
        <v>0</v>
      </c>
      <c r="E72" s="185">
        <v>0</v>
      </c>
      <c r="F72" s="185">
        <v>0</v>
      </c>
      <c r="G72" s="185">
        <v>6.3979999999999997</v>
      </c>
      <c r="H72" s="185">
        <v>17.72</v>
      </c>
      <c r="I72" s="185">
        <v>18.149000000000001</v>
      </c>
      <c r="J72" s="185">
        <v>8.7439999999999998</v>
      </c>
      <c r="K72" s="185">
        <v>4.593</v>
      </c>
      <c r="L72" s="185">
        <v>23.698</v>
      </c>
      <c r="M72" s="185">
        <v>24.876999999999999</v>
      </c>
      <c r="N72" s="185">
        <v>16.600000000000001</v>
      </c>
    </row>
    <row r="73" spans="1:16" x14ac:dyDescent="0.25">
      <c r="C73" s="121" t="s">
        <v>218</v>
      </c>
      <c r="D73" s="185">
        <v>109.532</v>
      </c>
      <c r="E73" s="185">
        <v>0</v>
      </c>
      <c r="F73" s="185">
        <v>0</v>
      </c>
      <c r="G73" s="185">
        <v>0</v>
      </c>
      <c r="H73" s="185">
        <v>0</v>
      </c>
      <c r="I73" s="185">
        <v>0</v>
      </c>
      <c r="J73" s="185">
        <v>0</v>
      </c>
      <c r="K73" s="185">
        <v>0</v>
      </c>
      <c r="L73" s="185">
        <v>0</v>
      </c>
      <c r="M73" s="185">
        <v>0</v>
      </c>
      <c r="N73" s="185">
        <v>0</v>
      </c>
    </row>
    <row r="74" spans="1:16" x14ac:dyDescent="0.25">
      <c r="C74" s="186" t="s">
        <v>216</v>
      </c>
      <c r="D74" s="187">
        <v>114.13499999999999</v>
      </c>
      <c r="E74" s="187">
        <v>2.2749999999999999</v>
      </c>
      <c r="F74" s="187">
        <v>0.222</v>
      </c>
      <c r="G74" s="187">
        <v>10.144</v>
      </c>
      <c r="H74" s="187">
        <v>17.794999999999998</v>
      </c>
      <c r="I74" s="187">
        <v>53.375</v>
      </c>
      <c r="J74" s="187">
        <v>30.852999999999998</v>
      </c>
      <c r="K74" s="187">
        <v>9.7680000000000007</v>
      </c>
      <c r="L74" s="187">
        <v>27.933</v>
      </c>
      <c r="M74" s="187">
        <v>24.907</v>
      </c>
      <c r="N74" s="187">
        <v>26.5</v>
      </c>
    </row>
    <row r="75" spans="1:16" x14ac:dyDescent="0.25">
      <c r="C75" s="117"/>
      <c r="D75" s="118"/>
      <c r="E75" s="118"/>
      <c r="F75" s="118"/>
      <c r="G75" s="118"/>
      <c r="H75" s="118"/>
      <c r="I75" s="118"/>
      <c r="J75" s="118"/>
      <c r="K75" s="118"/>
      <c r="L75" s="155"/>
      <c r="M75" s="155"/>
      <c r="N75" s="155"/>
    </row>
    <row r="76" spans="1:16" x14ac:dyDescent="0.25">
      <c r="A76" s="197"/>
      <c r="B76" s="197"/>
      <c r="C76" s="244" t="s">
        <v>286</v>
      </c>
      <c r="D76" s="245"/>
      <c r="E76" s="245"/>
      <c r="F76" s="245"/>
      <c r="G76" s="245"/>
      <c r="H76" s="245"/>
      <c r="I76" s="245"/>
      <c r="J76" s="245"/>
      <c r="K76" s="245"/>
      <c r="L76" s="245"/>
      <c r="M76" s="246"/>
      <c r="N76" s="246"/>
      <c r="O76" s="197"/>
      <c r="P76" s="197"/>
    </row>
    <row r="77" spans="1:16" x14ac:dyDescent="0.25">
      <c r="A77" s="197"/>
      <c r="B77" s="197"/>
      <c r="C77" s="243" t="s">
        <v>282</v>
      </c>
      <c r="D77" s="247"/>
      <c r="E77" s="247"/>
      <c r="F77" s="247"/>
      <c r="G77" s="247"/>
      <c r="H77" s="247"/>
      <c r="I77" s="185">
        <v>2.242</v>
      </c>
      <c r="J77" s="185">
        <v>46.335999999999999</v>
      </c>
      <c r="K77" s="185">
        <v>87.846999999999994</v>
      </c>
      <c r="L77" s="185">
        <v>112.148</v>
      </c>
      <c r="M77" s="185"/>
      <c r="N77" s="185"/>
      <c r="O77" s="197"/>
      <c r="P77" s="197"/>
    </row>
    <row r="78" spans="1:16" x14ac:dyDescent="0.25">
      <c r="A78" s="197"/>
      <c r="B78" s="197"/>
      <c r="C78" s="243" t="s">
        <v>283</v>
      </c>
      <c r="D78" s="247"/>
      <c r="E78" s="247"/>
      <c r="F78" s="247"/>
      <c r="G78" s="247"/>
      <c r="H78" s="247"/>
      <c r="I78" s="185">
        <v>14.31</v>
      </c>
      <c r="J78" s="185">
        <v>109.684</v>
      </c>
      <c r="K78" s="185">
        <v>204.76400000000001</v>
      </c>
      <c r="L78" s="185">
        <v>307.86500000000001</v>
      </c>
      <c r="M78" s="185"/>
      <c r="N78" s="185"/>
      <c r="O78" s="197"/>
      <c r="P78" s="197"/>
    </row>
    <row r="79" spans="1:16" x14ac:dyDescent="0.25">
      <c r="A79" s="197"/>
      <c r="B79" s="197"/>
      <c r="C79" s="243" t="s">
        <v>284</v>
      </c>
      <c r="D79" s="247"/>
      <c r="E79" s="247"/>
      <c r="F79" s="247"/>
      <c r="G79" s="247"/>
      <c r="H79" s="247"/>
      <c r="I79" s="185">
        <v>-12.068</v>
      </c>
      <c r="J79" s="185">
        <v>-63.347999999999999</v>
      </c>
      <c r="K79" s="185">
        <v>-116.916</v>
      </c>
      <c r="L79" s="185">
        <v>-195.71700000000001</v>
      </c>
      <c r="M79" s="185"/>
      <c r="N79" s="185"/>
      <c r="O79" s="197"/>
      <c r="P79" s="197"/>
    </row>
    <row r="80" spans="1:16" ht="9.9499999999999993" customHeight="1" x14ac:dyDescent="0.25">
      <c r="A80" s="197"/>
      <c r="B80" s="197"/>
      <c r="C80" s="248"/>
      <c r="D80" s="245"/>
      <c r="E80" s="245"/>
      <c r="F80" s="245"/>
      <c r="G80" s="245"/>
      <c r="H80" s="245"/>
      <c r="I80" s="245"/>
      <c r="J80" s="245"/>
      <c r="K80" s="245"/>
      <c r="L80" s="245"/>
      <c r="M80" s="245"/>
      <c r="N80" s="245"/>
      <c r="O80" s="197"/>
      <c r="P80" s="197"/>
    </row>
    <row r="81" spans="1:16" x14ac:dyDescent="0.25">
      <c r="A81" s="197"/>
      <c r="B81" s="197"/>
      <c r="C81" s="244" t="s">
        <v>194</v>
      </c>
      <c r="D81" s="245"/>
      <c r="E81" s="245"/>
      <c r="F81" s="245"/>
      <c r="G81" s="245"/>
      <c r="H81" s="245"/>
      <c r="I81" s="245"/>
      <c r="J81" s="245"/>
      <c r="K81" s="245"/>
      <c r="L81" s="245"/>
      <c r="M81" s="246"/>
      <c r="N81" s="246"/>
      <c r="O81" s="197"/>
      <c r="P81" s="197"/>
    </row>
    <row r="82" spans="1:16" x14ac:dyDescent="0.25">
      <c r="A82" s="197"/>
      <c r="B82" s="197"/>
      <c r="C82" s="243" t="s">
        <v>288</v>
      </c>
      <c r="D82" s="247"/>
      <c r="E82" s="247"/>
      <c r="F82" s="247"/>
      <c r="G82" s="247"/>
      <c r="H82" s="247"/>
      <c r="I82" s="185">
        <v>6.9119999999999999</v>
      </c>
      <c r="J82" s="185">
        <v>48.863999999999997</v>
      </c>
      <c r="K82" s="185">
        <v>74.445999999999998</v>
      </c>
      <c r="L82" s="185">
        <v>144.851</v>
      </c>
      <c r="M82" s="185">
        <v>114.101</v>
      </c>
      <c r="N82" s="185">
        <v>85.599000000000004</v>
      </c>
      <c r="O82" s="197"/>
      <c r="P82" s="197"/>
    </row>
    <row r="83" spans="1:16" x14ac:dyDescent="0.25">
      <c r="A83" s="197"/>
      <c r="B83" s="197"/>
      <c r="C83" s="243" t="s">
        <v>285</v>
      </c>
      <c r="D83" s="247"/>
      <c r="E83" s="247"/>
      <c r="F83" s="247"/>
      <c r="G83" s="247"/>
      <c r="H83" s="247"/>
      <c r="I83" s="185">
        <v>7.3979999999999997</v>
      </c>
      <c r="J83" s="185">
        <v>60.82</v>
      </c>
      <c r="K83" s="185">
        <v>130.31899999999999</v>
      </c>
      <c r="L83" s="185">
        <v>163.01400000000001</v>
      </c>
      <c r="M83" s="185">
        <v>175.34800000000001</v>
      </c>
      <c r="N83" s="185">
        <v>155.69399999999999</v>
      </c>
      <c r="O83" s="197"/>
      <c r="P83" s="197"/>
    </row>
    <row r="84" spans="1:16" x14ac:dyDescent="0.25">
      <c r="C84" s="186" t="s">
        <v>308</v>
      </c>
      <c r="D84" s="187"/>
      <c r="E84" s="187"/>
      <c r="F84" s="187"/>
      <c r="G84" s="187"/>
      <c r="H84" s="187"/>
      <c r="I84" s="187">
        <v>14.311</v>
      </c>
      <c r="J84" s="187">
        <v>109.684</v>
      </c>
      <c r="K84" s="187">
        <v>204.76499999999999</v>
      </c>
      <c r="L84" s="187">
        <v>307.86500000000001</v>
      </c>
      <c r="M84" s="187">
        <v>289.44900000000001</v>
      </c>
      <c r="N84" s="187">
        <v>241.292</v>
      </c>
    </row>
    <row r="85" spans="1:16" ht="9.9499999999999993" customHeight="1" x14ac:dyDescent="0.25">
      <c r="A85" s="197"/>
      <c r="B85" s="197"/>
      <c r="C85" s="243"/>
      <c r="D85" s="247"/>
      <c r="E85" s="247"/>
      <c r="F85" s="247"/>
      <c r="G85" s="247"/>
      <c r="H85" s="247"/>
      <c r="I85" s="185"/>
      <c r="J85" s="185"/>
      <c r="K85" s="185"/>
      <c r="L85" s="185"/>
      <c r="M85" s="185"/>
      <c r="N85" s="185"/>
      <c r="O85" s="197"/>
      <c r="P85" s="197"/>
    </row>
    <row r="86" spans="1:16" x14ac:dyDescent="0.25">
      <c r="A86" s="197"/>
      <c r="B86" s="197"/>
      <c r="C86" s="249" t="s">
        <v>387</v>
      </c>
      <c r="D86" s="245"/>
      <c r="E86" s="245"/>
      <c r="F86" s="245"/>
      <c r="G86" s="245"/>
      <c r="H86" s="245"/>
      <c r="I86" s="245"/>
      <c r="J86" s="245"/>
      <c r="K86" s="245"/>
      <c r="L86" s="246"/>
      <c r="M86" s="246"/>
      <c r="N86" s="246"/>
      <c r="O86" s="197"/>
      <c r="P86" s="197"/>
    </row>
    <row r="87" spans="1:16" x14ac:dyDescent="0.25">
      <c r="A87" s="197"/>
      <c r="B87" s="197"/>
      <c r="C87" s="243" t="s">
        <v>3</v>
      </c>
      <c r="D87" s="247">
        <v>762.05899999999997</v>
      </c>
      <c r="E87" s="247">
        <v>762.05899999999997</v>
      </c>
      <c r="F87" s="247">
        <v>762.05899999999997</v>
      </c>
      <c r="G87" s="247">
        <v>762.05899999999997</v>
      </c>
      <c r="H87" s="247">
        <v>762.05899999999997</v>
      </c>
      <c r="I87" s="247">
        <v>750.70799999999997</v>
      </c>
      <c r="J87" s="247">
        <v>7753.5559999999996</v>
      </c>
      <c r="K87" s="247">
        <v>7585.1239999999998</v>
      </c>
      <c r="L87" s="247">
        <v>7538.9170000000004</v>
      </c>
      <c r="M87" s="247">
        <v>7462.5829999999996</v>
      </c>
      <c r="N87" s="247">
        <v>7500.6369999999997</v>
      </c>
      <c r="O87" s="197"/>
      <c r="P87" s="197"/>
    </row>
    <row r="88" spans="1:16" x14ac:dyDescent="0.25">
      <c r="A88" s="197"/>
      <c r="B88" s="197"/>
      <c r="C88" s="243" t="s">
        <v>31</v>
      </c>
      <c r="D88" s="247">
        <v>898.53700000000003</v>
      </c>
      <c r="E88" s="247">
        <v>764.35299999999995</v>
      </c>
      <c r="F88" s="247">
        <v>630.16899999999998</v>
      </c>
      <c r="G88" s="247">
        <v>495.98500000000001</v>
      </c>
      <c r="H88" s="247">
        <v>361.80099999999999</v>
      </c>
      <c r="I88" s="247">
        <v>227.61699999999999</v>
      </c>
      <c r="J88" s="247">
        <v>4405.9809999999998</v>
      </c>
      <c r="K88" s="247">
        <v>3938.4850000000001</v>
      </c>
      <c r="L88" s="247">
        <v>3505.732</v>
      </c>
      <c r="M88" s="247">
        <v>3037.5259999999998</v>
      </c>
      <c r="N88" s="247">
        <v>2662.808</v>
      </c>
      <c r="O88" s="197"/>
      <c r="P88" s="197"/>
    </row>
    <row r="89" spans="1:16" x14ac:dyDescent="0.25">
      <c r="A89" s="197"/>
      <c r="B89" s="197"/>
      <c r="C89" s="243" t="s">
        <v>32</v>
      </c>
      <c r="D89" s="247">
        <v>79.665999999999997</v>
      </c>
      <c r="E89" s="247">
        <v>72.665999999999997</v>
      </c>
      <c r="F89" s="247">
        <v>65.665999999999997</v>
      </c>
      <c r="G89" s="247">
        <v>58.673999999999999</v>
      </c>
      <c r="H89" s="247">
        <v>51.682000000000002</v>
      </c>
      <c r="I89" s="247">
        <v>44.665999999999997</v>
      </c>
      <c r="J89" s="247">
        <v>1070.105</v>
      </c>
      <c r="K89" s="247">
        <v>1096.8920000000001</v>
      </c>
      <c r="L89" s="247">
        <v>1069.3240000000001</v>
      </c>
      <c r="M89" s="247">
        <v>1039.53</v>
      </c>
      <c r="N89" s="247">
        <v>1008.754</v>
      </c>
      <c r="O89" s="197"/>
      <c r="P89" s="197"/>
    </row>
    <row r="90" spans="1:16" ht="9.75" customHeight="1" x14ac:dyDescent="0.25">
      <c r="A90" s="197"/>
      <c r="B90" s="197"/>
      <c r="C90" s="248"/>
      <c r="D90" s="245"/>
      <c r="E90" s="245"/>
      <c r="F90" s="245"/>
      <c r="G90" s="245"/>
      <c r="H90" s="245"/>
      <c r="I90" s="245"/>
      <c r="J90" s="245"/>
      <c r="K90" s="245"/>
      <c r="L90" s="245"/>
      <c r="M90" s="245"/>
      <c r="N90" s="245"/>
      <c r="O90" s="197"/>
      <c r="P90" s="197"/>
    </row>
    <row r="91" spans="1:16" x14ac:dyDescent="0.25">
      <c r="A91" s="197"/>
      <c r="B91" s="197"/>
      <c r="C91" s="249" t="s">
        <v>198</v>
      </c>
      <c r="D91" s="245"/>
      <c r="E91" s="245"/>
      <c r="F91" s="245"/>
      <c r="G91" s="245"/>
      <c r="H91" s="245"/>
      <c r="I91" s="245"/>
      <c r="J91" s="245"/>
      <c r="K91" s="245"/>
      <c r="L91" s="246"/>
      <c r="M91" s="246"/>
      <c r="N91" s="246"/>
      <c r="O91" s="197"/>
      <c r="P91" s="197"/>
    </row>
    <row r="92" spans="1:16" x14ac:dyDescent="0.25">
      <c r="A92" s="197"/>
      <c r="B92" s="197"/>
      <c r="C92" s="243" t="s">
        <v>289</v>
      </c>
      <c r="D92" s="247">
        <v>0</v>
      </c>
      <c r="E92" s="247">
        <v>0</v>
      </c>
      <c r="F92" s="247">
        <v>1036.675</v>
      </c>
      <c r="G92" s="247">
        <v>0</v>
      </c>
      <c r="H92" s="247">
        <v>0</v>
      </c>
      <c r="I92" s="247">
        <v>0</v>
      </c>
      <c r="J92" s="247">
        <v>0</v>
      </c>
      <c r="K92" s="247">
        <v>0</v>
      </c>
      <c r="L92" s="247">
        <v>0</v>
      </c>
      <c r="M92" s="247">
        <v>0</v>
      </c>
      <c r="N92" s="247">
        <v>0</v>
      </c>
      <c r="O92" s="197"/>
      <c r="P92" s="197"/>
    </row>
    <row r="93" spans="1:16" x14ac:dyDescent="0.25">
      <c r="A93" s="197"/>
      <c r="B93" s="197"/>
      <c r="C93" s="197"/>
      <c r="D93" s="197"/>
      <c r="E93" s="197"/>
      <c r="F93" s="197"/>
      <c r="G93" s="197"/>
      <c r="H93" s="197"/>
      <c r="I93" s="197"/>
      <c r="J93" s="197"/>
      <c r="K93" s="197"/>
      <c r="L93" s="197"/>
      <c r="M93" s="197"/>
      <c r="N93" s="197"/>
      <c r="O93" s="197"/>
      <c r="P93" s="197"/>
    </row>
    <row r="94" spans="1:16" x14ac:dyDescent="0.25">
      <c r="A94" s="197"/>
      <c r="B94" s="197"/>
      <c r="C94" s="250" t="s">
        <v>87</v>
      </c>
      <c r="D94" s="251"/>
      <c r="E94" s="251"/>
      <c r="F94" s="251"/>
      <c r="G94" s="251"/>
      <c r="H94" s="251"/>
      <c r="I94" s="251"/>
      <c r="J94" s="251"/>
      <c r="K94" s="251"/>
      <c r="L94" s="251"/>
      <c r="M94" s="251"/>
      <c r="N94" s="251"/>
      <c r="O94" s="197"/>
      <c r="P94" s="197"/>
    </row>
    <row r="95" spans="1:16" ht="54.95" customHeight="1" x14ac:dyDescent="0.25">
      <c r="A95" s="197"/>
      <c r="B95" s="197"/>
      <c r="C95" s="349" t="s">
        <v>421</v>
      </c>
      <c r="D95" s="349"/>
      <c r="E95" s="349"/>
      <c r="F95" s="349"/>
      <c r="G95" s="349"/>
      <c r="H95" s="349"/>
      <c r="I95" s="349"/>
      <c r="J95" s="349"/>
      <c r="K95" s="349"/>
      <c r="L95" s="349"/>
      <c r="M95" s="349"/>
      <c r="N95" s="349"/>
    </row>
    <row r="96" spans="1:16" ht="21.95" customHeight="1" x14ac:dyDescent="0.25">
      <c r="A96" s="197"/>
      <c r="B96" s="197"/>
      <c r="C96" s="348" t="s">
        <v>312</v>
      </c>
      <c r="D96" s="348"/>
      <c r="E96" s="348"/>
      <c r="F96" s="348"/>
      <c r="G96" s="348"/>
      <c r="H96" s="348"/>
      <c r="I96" s="348"/>
      <c r="J96" s="348"/>
      <c r="K96" s="348"/>
      <c r="L96" s="348"/>
      <c r="M96" s="348"/>
      <c r="N96" s="348"/>
    </row>
    <row r="97" spans="1:19" ht="15" customHeight="1" x14ac:dyDescent="0.25">
      <c r="A97" s="197"/>
      <c r="B97" s="197"/>
      <c r="C97" s="66" t="s">
        <v>243</v>
      </c>
      <c r="D97" s="66"/>
      <c r="E97" s="66"/>
      <c r="F97" s="66"/>
      <c r="G97" s="66"/>
      <c r="H97" s="66"/>
      <c r="I97" s="66"/>
      <c r="J97" s="66"/>
      <c r="K97" s="66"/>
      <c r="L97" s="66"/>
      <c r="M97" s="66"/>
      <c r="N97" s="66"/>
    </row>
    <row r="98" spans="1:19" ht="15" customHeight="1" x14ac:dyDescent="0.25">
      <c r="A98" s="197"/>
      <c r="B98" s="197"/>
      <c r="C98" s="66" t="s">
        <v>244</v>
      </c>
      <c r="D98" s="66"/>
      <c r="E98" s="66"/>
      <c r="F98" s="66"/>
      <c r="G98" s="66"/>
      <c r="H98" s="66"/>
      <c r="I98" s="66"/>
      <c r="J98" s="66"/>
      <c r="K98" s="66"/>
      <c r="L98" s="66"/>
      <c r="M98" s="66"/>
      <c r="N98" s="66"/>
      <c r="O98" s="66"/>
      <c r="P98" s="66"/>
    </row>
    <row r="99" spans="1:19" ht="15" customHeight="1" x14ac:dyDescent="0.25">
      <c r="A99" s="197"/>
      <c r="B99" s="197"/>
      <c r="C99" s="66" t="s">
        <v>245</v>
      </c>
      <c r="D99" s="66"/>
      <c r="E99" s="66"/>
      <c r="F99" s="66"/>
      <c r="G99" s="66"/>
      <c r="H99" s="66"/>
      <c r="I99" s="66"/>
      <c r="J99" s="66"/>
      <c r="K99" s="66"/>
      <c r="L99" s="66"/>
      <c r="M99" s="66"/>
      <c r="N99" s="66"/>
    </row>
    <row r="100" spans="1:19" ht="15" customHeight="1" x14ac:dyDescent="0.25">
      <c r="A100" s="197"/>
      <c r="B100" s="197"/>
      <c r="C100" s="66" t="s">
        <v>287</v>
      </c>
      <c r="D100" s="66"/>
      <c r="E100" s="66"/>
      <c r="F100" s="66"/>
      <c r="G100" s="66"/>
      <c r="H100" s="66"/>
      <c r="I100" s="66"/>
      <c r="J100" s="66"/>
      <c r="K100" s="66"/>
      <c r="L100" s="66"/>
      <c r="M100" s="66"/>
      <c r="N100" s="66"/>
      <c r="O100" s="103"/>
      <c r="P100" s="103"/>
    </row>
    <row r="101" spans="1:19" ht="15" customHeight="1" x14ac:dyDescent="0.25">
      <c r="A101" s="197"/>
      <c r="B101" s="197"/>
      <c r="C101" s="66" t="s">
        <v>281</v>
      </c>
      <c r="D101" s="66"/>
      <c r="E101" s="66"/>
      <c r="F101" s="66"/>
      <c r="G101" s="66"/>
      <c r="H101" s="66"/>
      <c r="I101" s="66"/>
      <c r="J101" s="66"/>
      <c r="K101" s="66"/>
      <c r="L101" s="66"/>
      <c r="M101" s="66"/>
      <c r="N101" s="66"/>
      <c r="O101" s="103"/>
      <c r="P101" s="103"/>
    </row>
    <row r="102" spans="1:19" ht="29.25" customHeight="1" x14ac:dyDescent="0.25">
      <c r="A102" s="197"/>
      <c r="B102" s="197"/>
      <c r="C102" s="348" t="s">
        <v>463</v>
      </c>
      <c r="D102" s="348"/>
      <c r="E102" s="348"/>
      <c r="F102" s="348"/>
      <c r="G102" s="348"/>
      <c r="H102" s="348"/>
      <c r="I102" s="348"/>
      <c r="J102" s="348"/>
      <c r="K102" s="348"/>
      <c r="L102" s="348"/>
      <c r="M102" s="348"/>
      <c r="N102" s="348"/>
      <c r="O102" s="103"/>
      <c r="P102" s="103"/>
      <c r="Q102" s="188"/>
      <c r="R102" s="188"/>
      <c r="S102" s="188"/>
    </row>
    <row r="103" spans="1:19" ht="15" customHeight="1" x14ac:dyDescent="0.25">
      <c r="C103" s="66" t="s">
        <v>280</v>
      </c>
      <c r="D103" s="66"/>
      <c r="E103" s="66"/>
      <c r="F103" s="66"/>
      <c r="G103" s="66"/>
      <c r="H103" s="66"/>
      <c r="I103" s="66"/>
      <c r="J103" s="66"/>
      <c r="K103" s="66"/>
      <c r="L103" s="66"/>
      <c r="M103" s="66"/>
      <c r="N103" s="66"/>
    </row>
  </sheetData>
  <mergeCells count="3">
    <mergeCell ref="C95:N95"/>
    <mergeCell ref="C96:N96"/>
    <mergeCell ref="C102:N102"/>
  </mergeCells>
  <pageMargins left="0.70866141732283472" right="0.70866141732283472" top="0.74803149606299213" bottom="0.74803149606299213" header="0.31496062992125984" footer="0.31496062992125984"/>
  <pageSetup paperSize="9" scale="71" fitToHeight="0" orientation="landscape" r:id="rId1"/>
  <headerFooter>
    <oddFooter>&amp;R&amp;P</oddFooter>
  </headerFooter>
  <rowBreaks count="3" manualBreakCount="3">
    <brk id="29" min="1" max="13" man="1"/>
    <brk id="60" min="1" max="13" man="1"/>
    <brk id="93"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Q76"/>
  <sheetViews>
    <sheetView showGridLines="0" view="pageBreakPreview" zoomScaleNormal="100" zoomScaleSheetLayoutView="100" workbookViewId="0">
      <selection activeCell="C2" sqref="C2"/>
    </sheetView>
  </sheetViews>
  <sheetFormatPr defaultColWidth="9.140625" defaultRowHeight="15" x14ac:dyDescent="0.25"/>
  <cols>
    <col min="1" max="1" width="1.42578125" customWidth="1"/>
    <col min="2" max="2" width="1.140625" customWidth="1"/>
    <col min="3" max="3" width="57.28515625" customWidth="1"/>
    <col min="4" max="14" width="12.7109375" customWidth="1"/>
    <col min="15" max="15" width="1.7109375" customWidth="1"/>
  </cols>
  <sheetData>
    <row r="1" spans="3:14" ht="6.75" customHeight="1" x14ac:dyDescent="0.25"/>
    <row r="2" spans="3:14" s="3" customFormat="1" ht="15.75" x14ac:dyDescent="0.25">
      <c r="C2" s="108" t="s">
        <v>126</v>
      </c>
    </row>
    <row r="3" spans="3:14" ht="17.25" x14ac:dyDescent="0.25">
      <c r="C3" s="129"/>
    </row>
    <row r="4" spans="3:14" ht="14.25" customHeight="1" x14ac:dyDescent="0.25">
      <c r="C4" s="230" t="s">
        <v>237</v>
      </c>
      <c r="D4" s="207" t="s">
        <v>235</v>
      </c>
      <c r="E4" s="207" t="s">
        <v>235</v>
      </c>
      <c r="F4" s="207" t="s">
        <v>235</v>
      </c>
      <c r="G4" s="207" t="s">
        <v>235</v>
      </c>
      <c r="H4" s="207" t="s">
        <v>235</v>
      </c>
      <c r="I4" s="207" t="s">
        <v>235</v>
      </c>
      <c r="J4" s="207" t="s">
        <v>236</v>
      </c>
      <c r="K4" s="207" t="s">
        <v>236</v>
      </c>
      <c r="L4" s="207" t="s">
        <v>236</v>
      </c>
      <c r="M4" s="207" t="s">
        <v>236</v>
      </c>
      <c r="N4" s="207" t="s">
        <v>371</v>
      </c>
    </row>
    <row r="5" spans="3:14" ht="5.0999999999999996" customHeight="1" x14ac:dyDescent="0.25">
      <c r="C5" s="129"/>
      <c r="D5" s="209"/>
      <c r="E5" s="208"/>
      <c r="F5" s="208"/>
      <c r="G5" s="208"/>
      <c r="H5" s="208"/>
      <c r="I5" s="208"/>
      <c r="J5" s="207"/>
      <c r="K5" s="210"/>
      <c r="L5" s="210"/>
      <c r="M5" s="210"/>
      <c r="N5" s="210"/>
    </row>
    <row r="6" spans="3:14" s="4" customFormat="1" ht="17.850000000000001" customHeight="1" thickBot="1" x14ac:dyDescent="0.25">
      <c r="C6" s="130" t="s">
        <v>15</v>
      </c>
      <c r="D6" s="130">
        <v>2015</v>
      </c>
      <c r="E6" s="130">
        <v>2016</v>
      </c>
      <c r="F6" s="130">
        <v>2017</v>
      </c>
      <c r="G6" s="130">
        <v>2018</v>
      </c>
      <c r="H6" s="130">
        <v>2019</v>
      </c>
      <c r="I6" s="130">
        <v>2020</v>
      </c>
      <c r="J6" s="110">
        <v>2021</v>
      </c>
      <c r="K6" s="130">
        <v>2022</v>
      </c>
      <c r="L6" s="130">
        <v>2023</v>
      </c>
      <c r="M6" s="130">
        <v>2024</v>
      </c>
      <c r="N6" s="130">
        <v>2025</v>
      </c>
    </row>
    <row r="7" spans="3:14" ht="15.75" thickTop="1" x14ac:dyDescent="0.25">
      <c r="C7" s="131" t="s">
        <v>95</v>
      </c>
      <c r="D7" s="111"/>
      <c r="E7" s="111"/>
      <c r="F7" s="111"/>
      <c r="G7" s="111"/>
      <c r="H7" s="111"/>
      <c r="I7" s="111"/>
      <c r="J7" s="111"/>
      <c r="K7" s="111"/>
      <c r="L7" s="111"/>
      <c r="M7" s="111"/>
      <c r="N7" s="111"/>
    </row>
    <row r="8" spans="3:14" x14ac:dyDescent="0.25">
      <c r="C8" s="113" t="s">
        <v>54</v>
      </c>
      <c r="D8" s="114">
        <v>48.454999999999998</v>
      </c>
      <c r="E8" s="114">
        <v>98.07</v>
      </c>
      <c r="F8" s="114">
        <v>174.47399999999999</v>
      </c>
      <c r="G8" s="114">
        <v>190.03399999999999</v>
      </c>
      <c r="H8" s="114">
        <v>237.49600000000001</v>
      </c>
      <c r="I8" s="114">
        <v>324.3</v>
      </c>
      <c r="J8" s="114">
        <v>130.87</v>
      </c>
      <c r="K8" s="114">
        <v>133.87899999999999</v>
      </c>
      <c r="L8" s="114">
        <v>213.036</v>
      </c>
      <c r="M8" s="114">
        <v>307.42599999999999</v>
      </c>
      <c r="N8" s="114">
        <v>298.70699999999999</v>
      </c>
    </row>
    <row r="9" spans="3:14" x14ac:dyDescent="0.25">
      <c r="C9" s="113" t="s">
        <v>370</v>
      </c>
      <c r="D9" s="114">
        <v>291.2</v>
      </c>
      <c r="E9" s="114">
        <v>325.7</v>
      </c>
      <c r="F9" s="114">
        <v>348.286</v>
      </c>
      <c r="G9" s="114">
        <v>393.54199999999997</v>
      </c>
      <c r="H9" s="114">
        <v>465.38799999999998</v>
      </c>
      <c r="I9" s="114">
        <v>528.9</v>
      </c>
      <c r="J9" s="114">
        <v>892.35900000000004</v>
      </c>
      <c r="K9" s="114">
        <v>982.44299999999998</v>
      </c>
      <c r="L9" s="114">
        <v>1085.0630000000001</v>
      </c>
      <c r="M9" s="114">
        <v>1194.4659999999999</v>
      </c>
      <c r="N9" s="114">
        <v>1217.4649999999999</v>
      </c>
    </row>
    <row r="10" spans="3:14" x14ac:dyDescent="0.25">
      <c r="C10" s="113" t="s">
        <v>96</v>
      </c>
      <c r="D10" s="114">
        <v>-0.28199999999999997</v>
      </c>
      <c r="E10" s="114">
        <v>7.0000000000000001E-3</v>
      </c>
      <c r="F10" s="114">
        <v>0.44</v>
      </c>
      <c r="G10" s="114">
        <v>-4.9000000000000002E-2</v>
      </c>
      <c r="H10" s="114">
        <v>-1.2E-2</v>
      </c>
      <c r="I10" s="114">
        <v>24.013999999999999</v>
      </c>
      <c r="J10" s="114">
        <v>-1E-3</v>
      </c>
      <c r="K10" s="114">
        <v>-2.1000000000000001E-2</v>
      </c>
      <c r="L10" s="114">
        <v>-8.6489999999999991</v>
      </c>
      <c r="M10" s="114">
        <v>2.16</v>
      </c>
      <c r="N10" s="114">
        <v>20.8</v>
      </c>
    </row>
    <row r="11" spans="3:14" ht="15.75" thickBot="1" x14ac:dyDescent="0.3">
      <c r="C11" s="132" t="s">
        <v>97</v>
      </c>
      <c r="D11" s="133">
        <v>-32.012999999999998</v>
      </c>
      <c r="E11" s="133">
        <v>-25.641999999999999</v>
      </c>
      <c r="F11" s="133">
        <v>-36.662999999999997</v>
      </c>
      <c r="G11" s="133">
        <v>-40.255000000000003</v>
      </c>
      <c r="H11" s="133">
        <v>-48.558</v>
      </c>
      <c r="I11" s="133">
        <v>-33.676000000000002</v>
      </c>
      <c r="J11" s="133">
        <v>-61.588999999999999</v>
      </c>
      <c r="K11" s="133">
        <v>-77.132999999999996</v>
      </c>
      <c r="L11" s="133">
        <v>-91.239000000000004</v>
      </c>
      <c r="M11" s="133">
        <v>-114.636</v>
      </c>
      <c r="N11" s="133">
        <v>-146.84299999999999</v>
      </c>
    </row>
    <row r="12" spans="3:14" x14ac:dyDescent="0.25">
      <c r="C12" s="117" t="s">
        <v>23</v>
      </c>
      <c r="D12" s="118">
        <v>307.36</v>
      </c>
      <c r="E12" s="118">
        <v>398.142</v>
      </c>
      <c r="F12" s="118">
        <v>486.56599999999997</v>
      </c>
      <c r="G12" s="118">
        <v>543.29499999999996</v>
      </c>
      <c r="H12" s="118">
        <v>654.303</v>
      </c>
      <c r="I12" s="118">
        <v>843.45299999999997</v>
      </c>
      <c r="J12" s="118">
        <v>961.64099999999996</v>
      </c>
      <c r="K12" s="118">
        <v>1039.1669999999999</v>
      </c>
      <c r="L12" s="118">
        <v>1198.211</v>
      </c>
      <c r="M12" s="118">
        <v>1389.421</v>
      </c>
      <c r="N12" s="118">
        <v>1390.2</v>
      </c>
    </row>
    <row r="13" spans="3:14" x14ac:dyDescent="0.25">
      <c r="C13" s="121"/>
      <c r="D13" s="339"/>
      <c r="E13" s="339"/>
      <c r="F13" s="339"/>
      <c r="G13" s="339"/>
      <c r="H13" s="339"/>
      <c r="I13" s="339"/>
      <c r="J13" s="339"/>
      <c r="K13" s="339"/>
      <c r="L13" s="339"/>
      <c r="M13" s="339"/>
      <c r="N13" s="339"/>
    </row>
    <row r="14" spans="3:14" x14ac:dyDescent="0.25">
      <c r="C14" s="135" t="s">
        <v>24</v>
      </c>
      <c r="D14" s="136"/>
      <c r="E14" s="136"/>
      <c r="F14" s="136"/>
      <c r="G14" s="136"/>
      <c r="H14" s="136"/>
      <c r="I14" s="136"/>
      <c r="J14" s="136"/>
      <c r="K14" s="136"/>
      <c r="L14" s="136"/>
      <c r="M14" s="136"/>
      <c r="N14" s="136"/>
    </row>
    <row r="15" spans="3:14" x14ac:dyDescent="0.25">
      <c r="C15" s="137" t="s">
        <v>98</v>
      </c>
      <c r="D15" s="114">
        <v>-5.1349999999999998</v>
      </c>
      <c r="E15" s="114">
        <v>-0.34399999999999997</v>
      </c>
      <c r="F15" s="114">
        <v>-13.555</v>
      </c>
      <c r="G15" s="114">
        <v>-28.757000000000001</v>
      </c>
      <c r="H15" s="114">
        <v>-20.071999999999999</v>
      </c>
      <c r="I15" s="114">
        <v>-37.423000000000002</v>
      </c>
      <c r="J15" s="114">
        <v>-89.186000000000007</v>
      </c>
      <c r="K15" s="114">
        <v>-86.977000000000004</v>
      </c>
      <c r="L15" s="114">
        <v>44.277000000000001</v>
      </c>
      <c r="M15" s="114">
        <v>-26.257000000000001</v>
      </c>
      <c r="N15" s="114">
        <v>32.9</v>
      </c>
    </row>
    <row r="16" spans="3:14" x14ac:dyDescent="0.25">
      <c r="C16" s="137" t="s">
        <v>260</v>
      </c>
      <c r="D16" s="114">
        <v>-13.925000000000001</v>
      </c>
      <c r="E16" s="114">
        <v>-9.8580000000000005</v>
      </c>
      <c r="F16" s="114">
        <v>-33.195</v>
      </c>
      <c r="G16" s="114">
        <v>-10.432</v>
      </c>
      <c r="H16" s="114">
        <v>-11.816000000000001</v>
      </c>
      <c r="I16" s="114">
        <v>-17.245000000000001</v>
      </c>
      <c r="J16" s="114">
        <v>-24.469000000000001</v>
      </c>
      <c r="K16" s="114">
        <v>-93.367999999999995</v>
      </c>
      <c r="L16" s="114">
        <v>-88.412000000000006</v>
      </c>
      <c r="M16" s="114">
        <v>-62.444000000000003</v>
      </c>
      <c r="N16" s="114">
        <v>-44.6</v>
      </c>
    </row>
    <row r="17" spans="3:15" x14ac:dyDescent="0.25">
      <c r="C17" s="137" t="s">
        <v>99</v>
      </c>
      <c r="D17" s="114">
        <v>0.86299999999999999</v>
      </c>
      <c r="E17" s="114">
        <v>-16.013000000000002</v>
      </c>
      <c r="F17" s="114">
        <v>-20.352</v>
      </c>
      <c r="G17" s="114">
        <v>-25.585999999999999</v>
      </c>
      <c r="H17" s="114">
        <v>-41.743000000000002</v>
      </c>
      <c r="I17" s="114">
        <v>-19.416</v>
      </c>
      <c r="J17" s="114">
        <v>-5.6379999999999999</v>
      </c>
      <c r="K17" s="114">
        <v>-13.81</v>
      </c>
      <c r="L17" s="114">
        <v>15.584</v>
      </c>
      <c r="M17" s="114">
        <v>-56.420999999999999</v>
      </c>
      <c r="N17" s="114">
        <v>-83.1</v>
      </c>
    </row>
    <row r="18" spans="3:15" x14ac:dyDescent="0.25">
      <c r="C18" s="137" t="s">
        <v>100</v>
      </c>
      <c r="D18" s="114">
        <v>6.4279999999999999</v>
      </c>
      <c r="E18" s="114">
        <v>13.457000000000001</v>
      </c>
      <c r="F18" s="114">
        <v>31.135999999999999</v>
      </c>
      <c r="G18" s="114">
        <v>11.041</v>
      </c>
      <c r="H18" s="114">
        <v>14.401999999999999</v>
      </c>
      <c r="I18" s="114">
        <v>45.643999999999998</v>
      </c>
      <c r="J18" s="114">
        <v>7.7530000000000001</v>
      </c>
      <c r="K18" s="114">
        <v>-0.55000000000000004</v>
      </c>
      <c r="L18" s="114">
        <v>-12.532999999999999</v>
      </c>
      <c r="M18" s="114">
        <v>6.7160000000000002</v>
      </c>
      <c r="N18" s="114">
        <v>-0.1</v>
      </c>
    </row>
    <row r="19" spans="3:15" ht="15.75" thickBot="1" x14ac:dyDescent="0.3">
      <c r="C19" s="138" t="s">
        <v>261</v>
      </c>
      <c r="D19" s="133">
        <v>21.312999999999999</v>
      </c>
      <c r="E19" s="133">
        <v>44.997</v>
      </c>
      <c r="F19" s="133">
        <v>70.040000000000006</v>
      </c>
      <c r="G19" s="133">
        <v>68.123000000000005</v>
      </c>
      <c r="H19" s="133">
        <v>106.13500000000001</v>
      </c>
      <c r="I19" s="133">
        <v>95.575000000000003</v>
      </c>
      <c r="J19" s="133">
        <v>-132.899</v>
      </c>
      <c r="K19" s="133">
        <v>56.261000000000003</v>
      </c>
      <c r="L19" s="133">
        <v>127.396</v>
      </c>
      <c r="M19" s="133">
        <v>79.507999999999996</v>
      </c>
      <c r="N19" s="133">
        <v>21.7</v>
      </c>
    </row>
    <row r="20" spans="3:15" ht="15.75" thickBot="1" x14ac:dyDescent="0.3">
      <c r="C20" s="139" t="s">
        <v>262</v>
      </c>
      <c r="D20" s="140">
        <v>9.5440000000000005</v>
      </c>
      <c r="E20" s="140">
        <v>32.238999999999997</v>
      </c>
      <c r="F20" s="140">
        <v>34.073999999999998</v>
      </c>
      <c r="G20" s="140">
        <v>14.388999999999999</v>
      </c>
      <c r="H20" s="140">
        <v>46.905999999999999</v>
      </c>
      <c r="I20" s="140">
        <v>67.135000000000005</v>
      </c>
      <c r="J20" s="140">
        <v>-244.43799999999999</v>
      </c>
      <c r="K20" s="140">
        <v>-138.44499999999999</v>
      </c>
      <c r="L20" s="140">
        <v>86.311999999999998</v>
      </c>
      <c r="M20" s="140">
        <v>-58.898000000000003</v>
      </c>
      <c r="N20" s="140">
        <v>-73.2</v>
      </c>
    </row>
    <row r="21" spans="3:15" x14ac:dyDescent="0.25">
      <c r="C21" s="117" t="s">
        <v>263</v>
      </c>
      <c r="D21" s="118">
        <v>316.904</v>
      </c>
      <c r="E21" s="118">
        <v>430.38099999999997</v>
      </c>
      <c r="F21" s="118">
        <v>520.64</v>
      </c>
      <c r="G21" s="118">
        <v>557.68399999999997</v>
      </c>
      <c r="H21" s="118">
        <v>701.20899999999995</v>
      </c>
      <c r="I21" s="118">
        <v>910.58799999999997</v>
      </c>
      <c r="J21" s="118">
        <v>717.20299999999997</v>
      </c>
      <c r="K21" s="118">
        <v>900.72199999999998</v>
      </c>
      <c r="L21" s="118">
        <v>1284.5229999999999</v>
      </c>
      <c r="M21" s="118">
        <v>1330.5229999999999</v>
      </c>
      <c r="N21" s="118">
        <v>1317</v>
      </c>
    </row>
    <row r="22" spans="3:15" x14ac:dyDescent="0.25">
      <c r="C22" s="121"/>
      <c r="D22" s="247"/>
      <c r="E22" s="247"/>
      <c r="F22" s="247"/>
      <c r="G22" s="247"/>
      <c r="H22" s="247"/>
      <c r="I22" s="247"/>
      <c r="J22" s="148"/>
      <c r="K22" s="247"/>
      <c r="L22" s="247"/>
      <c r="M22" s="247"/>
      <c r="N22" s="247"/>
    </row>
    <row r="23" spans="3:15" x14ac:dyDescent="0.25">
      <c r="C23" s="141" t="s">
        <v>101</v>
      </c>
      <c r="D23" s="307"/>
      <c r="E23" s="142"/>
      <c r="F23" s="142"/>
      <c r="G23" s="142"/>
      <c r="H23" s="142"/>
      <c r="I23" s="142"/>
      <c r="J23" s="142"/>
      <c r="K23" s="142"/>
      <c r="L23" s="142"/>
      <c r="M23" s="142"/>
      <c r="N23" s="142"/>
    </row>
    <row r="24" spans="3:15" ht="15" customHeight="1" x14ac:dyDescent="0.25">
      <c r="C24" s="113" t="s">
        <v>102</v>
      </c>
      <c r="D24" s="114">
        <v>-107.306</v>
      </c>
      <c r="E24" s="114">
        <v>-141.57</v>
      </c>
      <c r="F24" s="114">
        <v>-200.33799999999999</v>
      </c>
      <c r="G24" s="114">
        <v>-247.042</v>
      </c>
      <c r="H24" s="114">
        <v>-295.78500000000003</v>
      </c>
      <c r="I24" s="114">
        <v>-327.19400000000002</v>
      </c>
      <c r="J24" s="114">
        <v>-378.15100000000001</v>
      </c>
      <c r="K24" s="114">
        <v>-400.73899999999998</v>
      </c>
      <c r="L24" s="114">
        <v>-418.892</v>
      </c>
      <c r="M24" s="114">
        <v>-440.55</v>
      </c>
      <c r="N24" s="114">
        <v>-477.86</v>
      </c>
      <c r="O24" s="143"/>
    </row>
    <row r="25" spans="3:15" ht="15" customHeight="1" x14ac:dyDescent="0.25">
      <c r="C25" s="113" t="s">
        <v>103</v>
      </c>
      <c r="D25" s="114">
        <v>-147.67599999999999</v>
      </c>
      <c r="E25" s="114">
        <v>-181.40799999999999</v>
      </c>
      <c r="F25" s="114">
        <v>-228.7</v>
      </c>
      <c r="G25" s="114">
        <v>-253.40899999999999</v>
      </c>
      <c r="H25" s="114">
        <v>-297.14800000000002</v>
      </c>
      <c r="I25" s="114">
        <v>-308.79700000000003</v>
      </c>
      <c r="J25" s="114">
        <v>-385.01600000000002</v>
      </c>
      <c r="K25" s="114">
        <v>-440.43599999999998</v>
      </c>
      <c r="L25" s="114">
        <v>-465.15600000000001</v>
      </c>
      <c r="M25" s="114">
        <v>-478.29700000000003</v>
      </c>
      <c r="N25" s="114">
        <v>-503.99799999999999</v>
      </c>
      <c r="O25" s="143"/>
    </row>
    <row r="26" spans="3:15" ht="15" customHeight="1" x14ac:dyDescent="0.25">
      <c r="C26" s="113" t="s">
        <v>377</v>
      </c>
      <c r="D26" s="114">
        <v>0</v>
      </c>
      <c r="E26" s="114">
        <v>0</v>
      </c>
      <c r="F26" s="114">
        <v>0</v>
      </c>
      <c r="G26" s="114">
        <v>0</v>
      </c>
      <c r="H26" s="114">
        <v>0</v>
      </c>
      <c r="I26" s="114">
        <v>0</v>
      </c>
      <c r="J26" s="114">
        <v>0</v>
      </c>
      <c r="K26" s="114">
        <v>0</v>
      </c>
      <c r="L26" s="114">
        <v>0</v>
      </c>
      <c r="M26" s="114">
        <v>0</v>
      </c>
      <c r="N26" s="114">
        <v>-16.170000000000002</v>
      </c>
      <c r="O26" s="143"/>
    </row>
    <row r="27" spans="3:15" ht="15" customHeight="1" x14ac:dyDescent="0.25">
      <c r="C27" s="113" t="s">
        <v>104</v>
      </c>
      <c r="D27" s="114">
        <v>0</v>
      </c>
      <c r="E27" s="114">
        <v>0</v>
      </c>
      <c r="F27" s="114">
        <v>0</v>
      </c>
      <c r="G27" s="114">
        <v>0</v>
      </c>
      <c r="H27" s="114">
        <v>-1.798</v>
      </c>
      <c r="I27" s="114">
        <v>0</v>
      </c>
      <c r="J27" s="114">
        <v>0</v>
      </c>
      <c r="K27" s="114">
        <v>0.157</v>
      </c>
      <c r="L27" s="114">
        <v>0</v>
      </c>
      <c r="M27" s="114">
        <v>0</v>
      </c>
      <c r="N27" s="114">
        <v>0</v>
      </c>
    </row>
    <row r="28" spans="3:15" ht="15" customHeight="1" x14ac:dyDescent="0.25">
      <c r="C28" s="113" t="s">
        <v>105</v>
      </c>
      <c r="D28" s="114">
        <v>-2.3860000000000001</v>
      </c>
      <c r="E28" s="114">
        <v>-3.7810000000000001</v>
      </c>
      <c r="F28" s="114">
        <v>0</v>
      </c>
      <c r="G28" s="114">
        <v>-4.6849999999999996</v>
      </c>
      <c r="H28" s="114">
        <v>0</v>
      </c>
      <c r="I28" s="114">
        <v>-1.63</v>
      </c>
      <c r="J28" s="114">
        <v>0</v>
      </c>
      <c r="K28" s="114">
        <v>0</v>
      </c>
      <c r="L28" s="114">
        <v>0</v>
      </c>
      <c r="M28" s="114">
        <v>0</v>
      </c>
      <c r="N28" s="114">
        <v>0</v>
      </c>
    </row>
    <row r="29" spans="3:15" ht="15" customHeight="1" x14ac:dyDescent="0.25">
      <c r="C29" s="113" t="s">
        <v>106</v>
      </c>
      <c r="D29" s="114">
        <v>0</v>
      </c>
      <c r="E29" s="114">
        <v>-3</v>
      </c>
      <c r="F29" s="114">
        <v>-2.5</v>
      </c>
      <c r="G29" s="114">
        <v>-3.2480000000000002</v>
      </c>
      <c r="H29" s="114">
        <v>-45</v>
      </c>
      <c r="I29" s="114">
        <v>0</v>
      </c>
      <c r="J29" s="114">
        <v>-1</v>
      </c>
      <c r="K29" s="114">
        <v>0</v>
      </c>
      <c r="L29" s="114">
        <v>0</v>
      </c>
      <c r="M29" s="114">
        <v>0</v>
      </c>
      <c r="N29" s="114">
        <v>0</v>
      </c>
      <c r="O29" s="143"/>
    </row>
    <row r="30" spans="3:15" ht="15" customHeight="1" x14ac:dyDescent="0.25">
      <c r="C30" s="144" t="s">
        <v>107</v>
      </c>
      <c r="D30" s="114">
        <v>-46.11</v>
      </c>
      <c r="E30" s="114">
        <v>-58.140999999999998</v>
      </c>
      <c r="F30" s="114">
        <v>-5.4530000000000003</v>
      </c>
      <c r="G30" s="114">
        <v>0</v>
      </c>
      <c r="H30" s="114">
        <v>0</v>
      </c>
      <c r="I30" s="114">
        <v>0</v>
      </c>
      <c r="J30" s="114">
        <v>0</v>
      </c>
      <c r="K30" s="114">
        <v>0</v>
      </c>
      <c r="L30" s="114">
        <v>0</v>
      </c>
      <c r="M30" s="114">
        <v>0</v>
      </c>
      <c r="N30" s="114">
        <v>-204.3</v>
      </c>
    </row>
    <row r="31" spans="3:15" ht="15" customHeight="1" x14ac:dyDescent="0.25">
      <c r="C31" s="144" t="s">
        <v>108</v>
      </c>
      <c r="D31" s="114">
        <v>0</v>
      </c>
      <c r="E31" s="114">
        <v>0</v>
      </c>
      <c r="F31" s="114">
        <v>0.28599999999999998</v>
      </c>
      <c r="G31" s="114">
        <v>0</v>
      </c>
      <c r="H31" s="114">
        <v>0</v>
      </c>
      <c r="I31" s="114">
        <v>0</v>
      </c>
      <c r="J31" s="114">
        <v>0</v>
      </c>
      <c r="K31" s="114">
        <v>0</v>
      </c>
      <c r="L31" s="114">
        <v>0</v>
      </c>
      <c r="M31" s="114">
        <v>0</v>
      </c>
      <c r="N31" s="114">
        <v>0</v>
      </c>
    </row>
    <row r="32" spans="3:15" ht="15" customHeight="1" x14ac:dyDescent="0.25">
      <c r="C32" s="144" t="s">
        <v>109</v>
      </c>
      <c r="D32" s="114">
        <v>0</v>
      </c>
      <c r="E32" s="114">
        <v>0</v>
      </c>
      <c r="F32" s="114">
        <v>0</v>
      </c>
      <c r="G32" s="114">
        <v>0</v>
      </c>
      <c r="H32" s="114">
        <v>-48.304000000000002</v>
      </c>
      <c r="I32" s="114">
        <v>0</v>
      </c>
      <c r="J32" s="114">
        <v>0</v>
      </c>
      <c r="K32" s="114">
        <v>0</v>
      </c>
      <c r="L32" s="114">
        <v>0</v>
      </c>
      <c r="M32" s="114">
        <v>0</v>
      </c>
      <c r="N32" s="114">
        <v>0</v>
      </c>
    </row>
    <row r="33" spans="3:15" ht="15" customHeight="1" thickBot="1" x14ac:dyDescent="0.3">
      <c r="C33" s="144" t="s">
        <v>417</v>
      </c>
      <c r="D33" s="114">
        <v>0</v>
      </c>
      <c r="E33" s="114">
        <v>0</v>
      </c>
      <c r="F33" s="114">
        <v>0</v>
      </c>
      <c r="G33" s="114">
        <v>0</v>
      </c>
      <c r="H33" s="114">
        <v>0</v>
      </c>
      <c r="I33" s="114">
        <v>0</v>
      </c>
      <c r="J33" s="114">
        <v>0</v>
      </c>
      <c r="K33" s="114">
        <v>0</v>
      </c>
      <c r="L33" s="114">
        <v>0</v>
      </c>
      <c r="M33" s="114">
        <v>0</v>
      </c>
      <c r="N33" s="114">
        <v>2.0209999999999999</v>
      </c>
    </row>
    <row r="34" spans="3:15" x14ac:dyDescent="0.25">
      <c r="C34" s="122" t="s">
        <v>25</v>
      </c>
      <c r="D34" s="147">
        <v>-303.47800000000001</v>
      </c>
      <c r="E34" s="147">
        <v>-387.88299999999998</v>
      </c>
      <c r="F34" s="147">
        <v>-436.74200000000002</v>
      </c>
      <c r="G34" s="147">
        <v>-508.34899999999999</v>
      </c>
      <c r="H34" s="147">
        <v>-688.02499999999998</v>
      </c>
      <c r="I34" s="147">
        <v>-637.62099999999998</v>
      </c>
      <c r="J34" s="147">
        <v>-764.16700000000003</v>
      </c>
      <c r="K34" s="147">
        <v>-841.01</v>
      </c>
      <c r="L34" s="147">
        <v>-884.005</v>
      </c>
      <c r="M34" s="147">
        <v>-918.79300000000001</v>
      </c>
      <c r="N34" s="147">
        <v>-1200.33</v>
      </c>
    </row>
    <row r="35" spans="3:15" x14ac:dyDescent="0.25">
      <c r="C35" s="121"/>
      <c r="D35" s="175"/>
      <c r="E35" s="175"/>
      <c r="F35" s="175"/>
      <c r="G35" s="175"/>
      <c r="H35" s="175"/>
      <c r="I35" s="175"/>
      <c r="J35" s="175"/>
      <c r="K35" s="175"/>
      <c r="L35" s="175"/>
      <c r="M35" s="175"/>
      <c r="N35" s="175"/>
    </row>
    <row r="36" spans="3:15" x14ac:dyDescent="0.25">
      <c r="C36" s="141" t="s">
        <v>110</v>
      </c>
      <c r="D36" s="142"/>
      <c r="E36" s="142"/>
      <c r="F36" s="142"/>
      <c r="G36" s="142"/>
      <c r="H36" s="142"/>
      <c r="I36" s="142"/>
      <c r="J36" s="142"/>
      <c r="K36" s="142"/>
      <c r="L36" s="142"/>
      <c r="M36" s="142"/>
      <c r="N36" s="142"/>
    </row>
    <row r="37" spans="3:15" x14ac:dyDescent="0.25">
      <c r="C37" s="309" t="s">
        <v>378</v>
      </c>
      <c r="D37" s="307">
        <v>0</v>
      </c>
      <c r="E37" s="307">
        <v>0</v>
      </c>
      <c r="F37" s="307">
        <v>0</v>
      </c>
      <c r="G37" s="307">
        <v>0</v>
      </c>
      <c r="H37" s="307">
        <v>0</v>
      </c>
      <c r="I37" s="307">
        <v>0</v>
      </c>
      <c r="J37" s="307">
        <v>0</v>
      </c>
      <c r="K37" s="307">
        <v>0</v>
      </c>
      <c r="L37" s="307">
        <v>0</v>
      </c>
      <c r="M37" s="307">
        <v>0</v>
      </c>
      <c r="N37" s="307">
        <v>3100.13</v>
      </c>
    </row>
    <row r="38" spans="3:15" x14ac:dyDescent="0.25">
      <c r="C38" s="309" t="s">
        <v>379</v>
      </c>
      <c r="D38" s="307">
        <v>0</v>
      </c>
      <c r="E38" s="307">
        <v>0</v>
      </c>
      <c r="F38" s="307">
        <v>0</v>
      </c>
      <c r="G38" s="307">
        <v>0</v>
      </c>
      <c r="H38" s="307">
        <v>0</v>
      </c>
      <c r="I38" s="307">
        <v>0</v>
      </c>
      <c r="J38" s="307">
        <v>0</v>
      </c>
      <c r="K38" s="307">
        <v>0</v>
      </c>
      <c r="L38" s="307">
        <v>0</v>
      </c>
      <c r="M38" s="307">
        <v>0</v>
      </c>
      <c r="N38" s="307">
        <v>-52.93</v>
      </c>
    </row>
    <row r="39" spans="3:15" x14ac:dyDescent="0.25">
      <c r="C39" s="113" t="s">
        <v>487</v>
      </c>
      <c r="D39" s="307">
        <v>0</v>
      </c>
      <c r="E39" s="307">
        <v>0</v>
      </c>
      <c r="F39" s="307">
        <v>0</v>
      </c>
      <c r="G39" s="307">
        <v>0</v>
      </c>
      <c r="H39" s="307">
        <v>0</v>
      </c>
      <c r="I39" s="307">
        <v>0</v>
      </c>
      <c r="J39" s="307">
        <v>0</v>
      </c>
      <c r="K39" s="307">
        <v>0</v>
      </c>
      <c r="L39" s="307">
        <v>0</v>
      </c>
      <c r="M39" s="307">
        <v>0</v>
      </c>
      <c r="N39" s="114">
        <v>-843.8</v>
      </c>
    </row>
    <row r="40" spans="3:15" x14ac:dyDescent="0.25">
      <c r="C40" s="113" t="s">
        <v>318</v>
      </c>
      <c r="D40" s="307">
        <v>0</v>
      </c>
      <c r="E40" s="307">
        <v>0</v>
      </c>
      <c r="F40" s="307">
        <v>0</v>
      </c>
      <c r="G40" s="307">
        <v>0</v>
      </c>
      <c r="H40" s="307">
        <v>0</v>
      </c>
      <c r="I40" s="307">
        <v>0</v>
      </c>
      <c r="J40" s="307">
        <v>0</v>
      </c>
      <c r="K40" s="307">
        <v>0</v>
      </c>
      <c r="L40" s="307">
        <v>0</v>
      </c>
      <c r="M40" s="307">
        <v>0</v>
      </c>
      <c r="N40" s="114">
        <v>-66.695999999999998</v>
      </c>
    </row>
    <row r="41" spans="3:15" x14ac:dyDescent="0.25">
      <c r="C41" s="113" t="s">
        <v>489</v>
      </c>
      <c r="D41" s="307">
        <v>0</v>
      </c>
      <c r="E41" s="307">
        <v>0</v>
      </c>
      <c r="F41" s="307">
        <v>0</v>
      </c>
      <c r="G41" s="307">
        <v>0</v>
      </c>
      <c r="H41" s="307">
        <v>0</v>
      </c>
      <c r="I41" s="307">
        <v>0</v>
      </c>
      <c r="J41" s="307">
        <v>0</v>
      </c>
      <c r="K41" s="307">
        <v>0</v>
      </c>
      <c r="L41" s="307">
        <v>0</v>
      </c>
      <c r="M41" s="307">
        <v>0</v>
      </c>
      <c r="N41" s="114">
        <v>-31.719000000000001</v>
      </c>
    </row>
    <row r="42" spans="3:15" x14ac:dyDescent="0.25">
      <c r="C42" s="113" t="s">
        <v>490</v>
      </c>
      <c r="D42" s="114">
        <v>-5.1040000000000001</v>
      </c>
      <c r="E42" s="114">
        <v>-20.283999999999999</v>
      </c>
      <c r="F42" s="114">
        <v>-12.288</v>
      </c>
      <c r="G42" s="114">
        <v>68.293999999999997</v>
      </c>
      <c r="H42" s="114">
        <v>16.77</v>
      </c>
      <c r="I42" s="114">
        <v>-148.10900000000001</v>
      </c>
      <c r="J42" s="114">
        <v>290.41699999999997</v>
      </c>
      <c r="K42" s="114">
        <v>281.11799999999999</v>
      </c>
      <c r="L42" s="114">
        <v>257.49299999999999</v>
      </c>
      <c r="M42" s="114">
        <v>55.841000000000001</v>
      </c>
      <c r="N42" s="114">
        <v>0</v>
      </c>
    </row>
    <row r="43" spans="3:15" x14ac:dyDescent="0.25">
      <c r="C43" s="113" t="s">
        <v>111</v>
      </c>
      <c r="D43" s="114">
        <v>2700</v>
      </c>
      <c r="E43" s="114">
        <v>245</v>
      </c>
      <c r="F43" s="114">
        <v>1989.89</v>
      </c>
      <c r="G43" s="114">
        <v>1112</v>
      </c>
      <c r="H43" s="114">
        <v>200</v>
      </c>
      <c r="I43" s="114">
        <v>1800</v>
      </c>
      <c r="J43" s="114">
        <v>4472.7830000000004</v>
      </c>
      <c r="K43" s="114">
        <v>500</v>
      </c>
      <c r="L43" s="114">
        <v>450</v>
      </c>
      <c r="M43" s="114">
        <v>1050</v>
      </c>
      <c r="N43" s="114">
        <v>3490</v>
      </c>
    </row>
    <row r="44" spans="3:15" x14ac:dyDescent="0.25">
      <c r="C44" s="113" t="s">
        <v>112</v>
      </c>
      <c r="D44" s="114">
        <v>0</v>
      </c>
      <c r="E44" s="114">
        <v>0</v>
      </c>
      <c r="F44" s="114">
        <v>-1036.675</v>
      </c>
      <c r="G44" s="114">
        <v>0</v>
      </c>
      <c r="H44" s="114">
        <v>0</v>
      </c>
      <c r="I44" s="114">
        <v>0</v>
      </c>
      <c r="J44" s="114">
        <v>0</v>
      </c>
      <c r="K44" s="114">
        <v>0</v>
      </c>
      <c r="L44" s="114">
        <v>0</v>
      </c>
      <c r="M44" s="114">
        <v>0</v>
      </c>
      <c r="N44" s="114">
        <v>0</v>
      </c>
      <c r="O44" s="143"/>
    </row>
    <row r="45" spans="3:15" x14ac:dyDescent="0.25">
      <c r="C45" s="113" t="s">
        <v>113</v>
      </c>
      <c r="D45" s="114">
        <v>-1508.4280000000001</v>
      </c>
      <c r="E45" s="114">
        <v>0</v>
      </c>
      <c r="F45" s="114">
        <v>-760.98</v>
      </c>
      <c r="G45" s="114">
        <v>-630</v>
      </c>
      <c r="H45" s="114">
        <v>0</v>
      </c>
      <c r="I45" s="114">
        <v>-1600</v>
      </c>
      <c r="J45" s="114">
        <v>-2734.5619999999999</v>
      </c>
      <c r="K45" s="114">
        <v>-500</v>
      </c>
      <c r="L45" s="114">
        <v>-650</v>
      </c>
      <c r="M45" s="114">
        <v>-1030</v>
      </c>
      <c r="N45" s="114">
        <v>-5251.5</v>
      </c>
      <c r="O45" s="143"/>
    </row>
    <row r="46" spans="3:15" x14ac:dyDescent="0.25">
      <c r="C46" s="113" t="s">
        <v>114</v>
      </c>
      <c r="D46" s="114">
        <v>-150.786</v>
      </c>
      <c r="E46" s="114">
        <v>-155.244</v>
      </c>
      <c r="F46" s="114">
        <v>-181.41900000000001</v>
      </c>
      <c r="G46" s="114">
        <v>-194.21199999999999</v>
      </c>
      <c r="H46" s="114">
        <v>-209.25899999999999</v>
      </c>
      <c r="I46" s="114">
        <v>-219.40899999999999</v>
      </c>
      <c r="J46" s="114">
        <v>-263.04700000000003</v>
      </c>
      <c r="K46" s="114">
        <v>-303.86399999999998</v>
      </c>
      <c r="L46" s="114">
        <v>-451.90600000000001</v>
      </c>
      <c r="M46" s="114">
        <v>-464.834</v>
      </c>
      <c r="N46" s="114">
        <v>0</v>
      </c>
    </row>
    <row r="47" spans="3:15" ht="15" customHeight="1" x14ac:dyDescent="0.25">
      <c r="C47" s="144" t="s">
        <v>418</v>
      </c>
      <c r="D47" s="114">
        <v>0</v>
      </c>
      <c r="E47" s="114">
        <v>0</v>
      </c>
      <c r="F47" s="114">
        <v>0</v>
      </c>
      <c r="G47" s="114">
        <v>0</v>
      </c>
      <c r="H47" s="114">
        <v>0</v>
      </c>
      <c r="I47" s="114">
        <v>0</v>
      </c>
      <c r="J47" s="114">
        <v>0</v>
      </c>
      <c r="K47" s="114">
        <v>0</v>
      </c>
      <c r="L47" s="114">
        <v>0</v>
      </c>
      <c r="M47" s="114">
        <v>0</v>
      </c>
      <c r="N47" s="114">
        <v>-411.68599999999998</v>
      </c>
    </row>
    <row r="48" spans="3:15" x14ac:dyDescent="0.25">
      <c r="C48" s="113" t="s">
        <v>115</v>
      </c>
      <c r="D48" s="114">
        <v>-87.867000000000004</v>
      </c>
      <c r="E48" s="114">
        <v>-10.48</v>
      </c>
      <c r="F48" s="114">
        <v>-23.277000000000001</v>
      </c>
      <c r="G48" s="114">
        <v>-12.608000000000001</v>
      </c>
      <c r="H48" s="114">
        <v>-6.3970000000000002</v>
      </c>
      <c r="I48" s="114">
        <v>-20.972999999999999</v>
      </c>
      <c r="J48" s="114">
        <v>-74.076999999999998</v>
      </c>
      <c r="K48" s="114">
        <v>-6.4409999999999998</v>
      </c>
      <c r="L48" s="114">
        <v>-5.4160000000000004</v>
      </c>
      <c r="M48" s="114">
        <v>-10.978</v>
      </c>
      <c r="N48" s="114">
        <v>-23.34</v>
      </c>
    </row>
    <row r="49" spans="3:15" x14ac:dyDescent="0.25">
      <c r="C49" s="113" t="s">
        <v>20</v>
      </c>
      <c r="D49" s="114">
        <v>-8.8680000000000003</v>
      </c>
      <c r="E49" s="114">
        <v>-4.4539999999999997</v>
      </c>
      <c r="F49" s="114">
        <v>-5.3769999999999998</v>
      </c>
      <c r="G49" s="114">
        <v>-9.5920000000000005</v>
      </c>
      <c r="H49" s="114">
        <v>-14.795999999999999</v>
      </c>
      <c r="I49" s="114">
        <v>28.123000000000001</v>
      </c>
      <c r="J49" s="114">
        <v>-7.5430000000000001</v>
      </c>
      <c r="K49" s="114">
        <v>-11.042999999999999</v>
      </c>
      <c r="L49" s="114">
        <v>-21.852</v>
      </c>
      <c r="M49" s="114">
        <v>-1.9259999999999999</v>
      </c>
      <c r="N49" s="114">
        <v>-12.44</v>
      </c>
    </row>
    <row r="50" spans="3:15" x14ac:dyDescent="0.25">
      <c r="C50" s="113" t="s">
        <v>116</v>
      </c>
      <c r="D50" s="114">
        <v>0</v>
      </c>
      <c r="E50" s="114">
        <v>0</v>
      </c>
      <c r="F50" s="114">
        <v>0</v>
      </c>
      <c r="G50" s="114">
        <v>0</v>
      </c>
      <c r="H50" s="114">
        <v>0</v>
      </c>
      <c r="I50" s="114">
        <v>0</v>
      </c>
      <c r="J50" s="114">
        <v>0</v>
      </c>
      <c r="K50" s="114">
        <v>0</v>
      </c>
      <c r="L50" s="114">
        <v>0</v>
      </c>
      <c r="M50" s="114">
        <v>0</v>
      </c>
      <c r="N50" s="114">
        <v>0</v>
      </c>
    </row>
    <row r="51" spans="3:15" x14ac:dyDescent="0.25">
      <c r="C51" s="113" t="s">
        <v>117</v>
      </c>
      <c r="D51" s="114">
        <v>-54.674999999999997</v>
      </c>
      <c r="E51" s="114">
        <v>0</v>
      </c>
      <c r="F51" s="114">
        <v>-45.317</v>
      </c>
      <c r="G51" s="114">
        <v>-18.899999999999999</v>
      </c>
      <c r="H51" s="114">
        <v>0</v>
      </c>
      <c r="I51" s="114">
        <v>0</v>
      </c>
      <c r="J51" s="114">
        <v>-17.175000000000001</v>
      </c>
      <c r="K51" s="114">
        <v>0</v>
      </c>
      <c r="L51" s="114">
        <v>0</v>
      </c>
      <c r="M51" s="114">
        <v>0</v>
      </c>
      <c r="N51" s="114">
        <v>-10.613</v>
      </c>
      <c r="O51" s="143"/>
    </row>
    <row r="52" spans="3:15" x14ac:dyDescent="0.25">
      <c r="C52" s="113" t="s">
        <v>118</v>
      </c>
      <c r="D52" s="114">
        <v>0</v>
      </c>
      <c r="E52" s="114">
        <v>0</v>
      </c>
      <c r="F52" s="114">
        <v>0</v>
      </c>
      <c r="G52" s="114">
        <v>0</v>
      </c>
      <c r="H52" s="114">
        <v>0</v>
      </c>
      <c r="I52" s="114">
        <v>-25.152000000000001</v>
      </c>
      <c r="J52" s="114">
        <v>0</v>
      </c>
      <c r="K52" s="114">
        <v>0</v>
      </c>
      <c r="L52" s="114">
        <v>0</v>
      </c>
      <c r="M52" s="114">
        <v>0</v>
      </c>
      <c r="N52" s="114">
        <v>0</v>
      </c>
    </row>
    <row r="53" spans="3:15" x14ac:dyDescent="0.25">
      <c r="C53" s="113" t="s">
        <v>119</v>
      </c>
      <c r="D53" s="114">
        <v>-161.327</v>
      </c>
      <c r="E53" s="114">
        <v>-110</v>
      </c>
      <c r="F53" s="114">
        <v>0</v>
      </c>
      <c r="G53" s="114">
        <v>-370.52800000000002</v>
      </c>
      <c r="H53" s="114">
        <v>0</v>
      </c>
      <c r="I53" s="114">
        <v>0</v>
      </c>
      <c r="J53" s="114">
        <v>-1703.787</v>
      </c>
      <c r="K53" s="114">
        <v>0</v>
      </c>
      <c r="L53" s="114">
        <v>0</v>
      </c>
      <c r="M53" s="114">
        <v>0</v>
      </c>
      <c r="N53" s="114">
        <v>0</v>
      </c>
    </row>
    <row r="54" spans="3:15" x14ac:dyDescent="0.25">
      <c r="C54" s="113" t="s">
        <v>120</v>
      </c>
      <c r="D54" s="114">
        <v>1.145</v>
      </c>
      <c r="E54" s="114">
        <v>12.47</v>
      </c>
      <c r="F54" s="114">
        <v>0</v>
      </c>
      <c r="G54" s="114">
        <v>0</v>
      </c>
      <c r="H54" s="114">
        <v>0</v>
      </c>
      <c r="I54" s="114">
        <v>0</v>
      </c>
      <c r="J54" s="114">
        <v>0</v>
      </c>
      <c r="K54" s="114">
        <v>0</v>
      </c>
      <c r="L54" s="114">
        <v>0</v>
      </c>
      <c r="M54" s="114">
        <v>0</v>
      </c>
      <c r="N54" s="114">
        <v>0</v>
      </c>
    </row>
    <row r="55" spans="3:15" x14ac:dyDescent="0.25">
      <c r="C55" s="113" t="s">
        <v>121</v>
      </c>
      <c r="D55" s="114">
        <v>0</v>
      </c>
      <c r="E55" s="114">
        <v>0</v>
      </c>
      <c r="F55" s="114">
        <v>0</v>
      </c>
      <c r="G55" s="114">
        <v>0</v>
      </c>
      <c r="H55" s="114">
        <v>4.6509999999999998</v>
      </c>
      <c r="I55" s="114">
        <v>0</v>
      </c>
      <c r="J55" s="114">
        <v>0</v>
      </c>
      <c r="K55" s="114">
        <v>0</v>
      </c>
      <c r="L55" s="114">
        <v>0</v>
      </c>
      <c r="M55" s="114">
        <v>0</v>
      </c>
      <c r="N55" s="114">
        <v>0</v>
      </c>
    </row>
    <row r="56" spans="3:15" x14ac:dyDescent="0.25">
      <c r="C56" s="113" t="s">
        <v>122</v>
      </c>
      <c r="D56" s="114">
        <v>-724.15700000000004</v>
      </c>
      <c r="E56" s="114">
        <v>0</v>
      </c>
      <c r="F56" s="114">
        <v>0</v>
      </c>
      <c r="G56" s="114">
        <v>0.69099999999999995</v>
      </c>
      <c r="H56" s="114">
        <v>0</v>
      </c>
      <c r="I56" s="114">
        <v>0</v>
      </c>
      <c r="J56" s="114">
        <v>0</v>
      </c>
      <c r="K56" s="114">
        <v>0</v>
      </c>
      <c r="L56" s="114">
        <v>0</v>
      </c>
      <c r="M56" s="114">
        <v>0</v>
      </c>
      <c r="N56" s="114">
        <v>0</v>
      </c>
    </row>
    <row r="57" spans="3:15" x14ac:dyDescent="0.25">
      <c r="C57" s="113" t="s">
        <v>123</v>
      </c>
      <c r="D57" s="114">
        <v>-13.516</v>
      </c>
      <c r="E57" s="114">
        <v>0</v>
      </c>
      <c r="F57" s="114">
        <v>0</v>
      </c>
      <c r="G57" s="114">
        <v>0</v>
      </c>
      <c r="H57" s="114">
        <v>0</v>
      </c>
      <c r="I57" s="114">
        <v>0</v>
      </c>
      <c r="J57" s="114">
        <v>0</v>
      </c>
      <c r="K57" s="114">
        <v>0</v>
      </c>
      <c r="L57" s="114">
        <v>0</v>
      </c>
      <c r="M57" s="114">
        <v>0</v>
      </c>
      <c r="N57" s="114">
        <v>0</v>
      </c>
    </row>
    <row r="58" spans="3:15" ht="15.75" thickBot="1" x14ac:dyDescent="0.3">
      <c r="C58" s="121" t="s">
        <v>319</v>
      </c>
      <c r="D58" s="175">
        <v>0</v>
      </c>
      <c r="E58" s="175">
        <v>0</v>
      </c>
      <c r="F58" s="175">
        <v>0</v>
      </c>
      <c r="G58" s="175">
        <v>0</v>
      </c>
      <c r="H58" s="175">
        <v>0</v>
      </c>
      <c r="I58" s="175">
        <v>0</v>
      </c>
      <c r="J58" s="175">
        <v>0</v>
      </c>
      <c r="K58" s="175">
        <v>0</v>
      </c>
      <c r="L58" s="175">
        <v>0</v>
      </c>
      <c r="M58" s="175">
        <v>0</v>
      </c>
      <c r="N58" s="175">
        <v>0</v>
      </c>
    </row>
    <row r="59" spans="3:15" x14ac:dyDescent="0.25">
      <c r="C59" s="122" t="s">
        <v>264</v>
      </c>
      <c r="D59" s="147">
        <v>-13.583</v>
      </c>
      <c r="E59" s="147">
        <v>-42.991999999999997</v>
      </c>
      <c r="F59" s="147">
        <v>-75.442999999999998</v>
      </c>
      <c r="G59" s="147">
        <v>-54.854999999999997</v>
      </c>
      <c r="H59" s="147">
        <v>-9.0310000000000006</v>
      </c>
      <c r="I59" s="147">
        <v>-185.52</v>
      </c>
      <c r="J59" s="147">
        <v>-36.991</v>
      </c>
      <c r="K59" s="147">
        <v>-40.229999999999997</v>
      </c>
      <c r="L59" s="147">
        <v>-421.68099999999998</v>
      </c>
      <c r="M59" s="147">
        <v>-401.89699999999999</v>
      </c>
      <c r="N59" s="147">
        <v>-114.56</v>
      </c>
    </row>
    <row r="60" spans="3:15" x14ac:dyDescent="0.25">
      <c r="C60" s="117"/>
      <c r="D60" s="118"/>
      <c r="E60" s="118"/>
      <c r="F60" s="118"/>
      <c r="G60" s="118"/>
      <c r="H60" s="118"/>
      <c r="I60" s="118"/>
      <c r="J60" s="118"/>
      <c r="K60" s="118"/>
      <c r="L60" s="118"/>
      <c r="M60" s="118"/>
      <c r="N60" s="118"/>
    </row>
    <row r="61" spans="3:15" x14ac:dyDescent="0.25">
      <c r="C61" s="135" t="s">
        <v>26</v>
      </c>
      <c r="D61" s="136">
        <v>-0.157</v>
      </c>
      <c r="E61" s="136">
        <v>-0.49399999999999999</v>
      </c>
      <c r="F61" s="136">
        <v>8.4559999999999995</v>
      </c>
      <c r="G61" s="136">
        <v>-5.52</v>
      </c>
      <c r="H61" s="136">
        <v>4.1539999999999999</v>
      </c>
      <c r="I61" s="136">
        <v>87.447999999999993</v>
      </c>
      <c r="J61" s="136">
        <v>-83.953000000000003</v>
      </c>
      <c r="K61" s="136">
        <v>19.481999999999999</v>
      </c>
      <c r="L61" s="136">
        <v>-21.163</v>
      </c>
      <c r="M61" s="136">
        <v>9.8350000000000009</v>
      </c>
      <c r="N61" s="136">
        <v>2.11</v>
      </c>
    </row>
    <row r="62" spans="3:15" x14ac:dyDescent="0.25">
      <c r="C62" s="113" t="s">
        <v>124</v>
      </c>
      <c r="D62" s="114">
        <v>6.6909999999999998</v>
      </c>
      <c r="E62" s="114">
        <v>6.3559999999999999</v>
      </c>
      <c r="F62" s="114">
        <v>5.9850000000000003</v>
      </c>
      <c r="G62" s="114">
        <v>14.244999999999999</v>
      </c>
      <c r="H62" s="114">
        <v>8.6129999999999995</v>
      </c>
      <c r="I62" s="114">
        <v>12.77</v>
      </c>
      <c r="J62" s="114">
        <v>97.962999999999994</v>
      </c>
      <c r="K62" s="114">
        <v>24.36</v>
      </c>
      <c r="L62" s="114">
        <v>43.725999999999999</v>
      </c>
      <c r="M62" s="114">
        <v>21.402999999999999</v>
      </c>
      <c r="N62" s="114">
        <v>30.1</v>
      </c>
    </row>
    <row r="63" spans="3:15" ht="21.75" customHeight="1" thickBot="1" x14ac:dyDescent="0.3">
      <c r="C63" s="145" t="s">
        <v>125</v>
      </c>
      <c r="D63" s="146">
        <v>-0.17799999999999999</v>
      </c>
      <c r="E63" s="146">
        <v>0.123</v>
      </c>
      <c r="F63" s="146">
        <v>-0.19500000000000001</v>
      </c>
      <c r="G63" s="146">
        <v>-0.112</v>
      </c>
      <c r="H63" s="146">
        <v>3.0000000000000001E-3</v>
      </c>
      <c r="I63" s="146">
        <v>-2.2770000000000001</v>
      </c>
      <c r="J63" s="146">
        <v>10.35</v>
      </c>
      <c r="K63" s="146">
        <v>-0.11600000000000001</v>
      </c>
      <c r="L63" s="146">
        <v>-1.1599999999999999</v>
      </c>
      <c r="M63" s="146">
        <v>-1.101</v>
      </c>
      <c r="N63" s="146">
        <v>-2.2000000000000002</v>
      </c>
    </row>
    <row r="64" spans="3:15" x14ac:dyDescent="0.25">
      <c r="C64" s="117" t="s">
        <v>27</v>
      </c>
      <c r="D64" s="118">
        <v>6.3559999999999999</v>
      </c>
      <c r="E64" s="118">
        <v>5.9850000000000003</v>
      </c>
      <c r="F64" s="118">
        <v>14.246</v>
      </c>
      <c r="G64" s="118">
        <v>8.6129999999999995</v>
      </c>
      <c r="H64" s="118">
        <v>12.77</v>
      </c>
      <c r="I64" s="118">
        <v>97.941000000000003</v>
      </c>
      <c r="J64" s="118">
        <v>24.36</v>
      </c>
      <c r="K64" s="118">
        <v>43.725999999999999</v>
      </c>
      <c r="L64" s="118">
        <v>21.402999999999999</v>
      </c>
      <c r="M64" s="118">
        <v>30.137</v>
      </c>
      <c r="N64" s="118">
        <v>30.01</v>
      </c>
    </row>
    <row r="65" spans="3:17" x14ac:dyDescent="0.25">
      <c r="C65" s="117"/>
      <c r="D65" s="118"/>
      <c r="E65" s="118"/>
      <c r="F65" s="118"/>
      <c r="G65" s="118"/>
      <c r="H65" s="118"/>
      <c r="I65" s="118"/>
      <c r="J65" s="118"/>
      <c r="K65" s="118"/>
      <c r="L65" s="118"/>
      <c r="M65" s="118"/>
      <c r="N65" s="118"/>
    </row>
    <row r="66" spans="3:17" x14ac:dyDescent="0.25">
      <c r="C66" s="176" t="s">
        <v>299</v>
      </c>
      <c r="D66" s="118"/>
      <c r="E66" s="118"/>
      <c r="F66" s="118"/>
      <c r="G66" s="118"/>
      <c r="H66" s="118"/>
      <c r="I66" s="118"/>
      <c r="J66" s="118"/>
      <c r="K66" s="118"/>
      <c r="L66" s="118"/>
      <c r="M66" s="118"/>
      <c r="N66" s="118"/>
    </row>
    <row r="67" spans="3:17" x14ac:dyDescent="0.25">
      <c r="C67" s="121" t="s">
        <v>491</v>
      </c>
      <c r="D67" s="118"/>
      <c r="E67" s="118"/>
      <c r="F67" s="118"/>
      <c r="G67" s="118"/>
      <c r="H67" s="118"/>
      <c r="I67" s="175">
        <v>-31.109000000000002</v>
      </c>
      <c r="J67" s="175">
        <v>-99.796999999999997</v>
      </c>
      <c r="K67" s="175">
        <v>-99.153999999999996</v>
      </c>
      <c r="L67" s="175">
        <v>-111.226</v>
      </c>
      <c r="M67" s="175"/>
      <c r="N67" s="175"/>
    </row>
    <row r="68" spans="3:17" x14ac:dyDescent="0.25">
      <c r="C68" s="121" t="s">
        <v>492</v>
      </c>
      <c r="D68" s="118"/>
      <c r="E68" s="118"/>
      <c r="F68" s="118"/>
      <c r="G68" s="118"/>
      <c r="H68" s="118"/>
      <c r="I68" s="175">
        <v>31.109000000000002</v>
      </c>
      <c r="J68" s="175">
        <v>99.798000000000002</v>
      </c>
      <c r="K68" s="175">
        <v>99.153999999999996</v>
      </c>
      <c r="L68" s="175">
        <v>111.226</v>
      </c>
      <c r="M68" s="175"/>
      <c r="N68" s="175"/>
    </row>
    <row r="69" spans="3:17" x14ac:dyDescent="0.25">
      <c r="C69" s="121"/>
      <c r="D69" s="118"/>
      <c r="E69" s="118"/>
      <c r="F69" s="118"/>
      <c r="G69" s="118"/>
      <c r="H69" s="118"/>
      <c r="I69" s="118"/>
      <c r="J69" s="118"/>
      <c r="K69" s="118"/>
      <c r="L69" s="118"/>
      <c r="M69" s="118"/>
      <c r="N69" s="118"/>
    </row>
    <row r="70" spans="3:17" x14ac:dyDescent="0.25">
      <c r="C70" s="67" t="s">
        <v>87</v>
      </c>
      <c r="D70" s="149"/>
      <c r="E70" s="149"/>
      <c r="F70" s="149"/>
      <c r="G70" s="149"/>
      <c r="H70" s="149"/>
      <c r="I70" s="149"/>
      <c r="J70" s="149"/>
      <c r="K70" s="149"/>
      <c r="L70" s="149"/>
      <c r="M70" s="149"/>
      <c r="N70" s="149"/>
    </row>
    <row r="71" spans="3:17" ht="50.1" customHeight="1" x14ac:dyDescent="0.25">
      <c r="C71" s="349" t="s">
        <v>421</v>
      </c>
      <c r="D71" s="349"/>
      <c r="E71" s="349"/>
      <c r="F71" s="349"/>
      <c r="G71" s="349"/>
      <c r="H71" s="349"/>
      <c r="I71" s="349"/>
      <c r="J71" s="349"/>
      <c r="K71" s="349"/>
      <c r="L71" s="349"/>
      <c r="M71" s="349"/>
      <c r="N71" s="349"/>
    </row>
    <row r="72" spans="3:17" ht="24.95" customHeight="1" x14ac:dyDescent="0.25">
      <c r="C72" s="348" t="s">
        <v>498</v>
      </c>
      <c r="D72" s="348"/>
      <c r="E72" s="348"/>
      <c r="F72" s="348"/>
      <c r="G72" s="348"/>
      <c r="H72" s="348"/>
      <c r="I72" s="348"/>
      <c r="J72" s="348"/>
      <c r="K72" s="348"/>
      <c r="L72" s="348"/>
      <c r="M72" s="348"/>
      <c r="N72" s="348"/>
      <c r="O72" s="103"/>
      <c r="P72" s="103"/>
      <c r="Q72" s="103"/>
    </row>
    <row r="73" spans="3:17" ht="15" customHeight="1" x14ac:dyDescent="0.25">
      <c r="C73" s="66" t="s">
        <v>464</v>
      </c>
      <c r="D73" s="66"/>
      <c r="E73" s="66"/>
      <c r="F73" s="66"/>
      <c r="G73" s="66"/>
      <c r="H73" s="66"/>
      <c r="I73" s="66"/>
      <c r="J73" s="66"/>
      <c r="K73" s="66"/>
      <c r="L73" s="66"/>
      <c r="M73" s="66"/>
      <c r="N73" s="66"/>
    </row>
    <row r="74" spans="3:17" ht="15" customHeight="1" x14ac:dyDescent="0.25">
      <c r="C74" s="66" t="s">
        <v>499</v>
      </c>
      <c r="D74" s="66"/>
      <c r="E74" s="66"/>
      <c r="F74" s="66"/>
      <c r="G74" s="66"/>
      <c r="H74" s="66"/>
      <c r="I74" s="66"/>
      <c r="J74" s="66"/>
      <c r="K74" s="66"/>
      <c r="L74" s="66"/>
      <c r="M74" s="66"/>
      <c r="N74" s="66"/>
    </row>
    <row r="75" spans="3:17" ht="15" customHeight="1" x14ac:dyDescent="0.25">
      <c r="C75" s="66" t="s">
        <v>496</v>
      </c>
      <c r="D75" s="66"/>
      <c r="E75" s="66"/>
      <c r="F75" s="66"/>
      <c r="G75" s="66"/>
      <c r="H75" s="66"/>
      <c r="I75" s="66"/>
      <c r="J75" s="66"/>
      <c r="K75" s="66"/>
      <c r="L75" s="66"/>
      <c r="M75" s="66"/>
      <c r="N75" s="66"/>
    </row>
    <row r="76" spans="3:17" ht="15" customHeight="1" x14ac:dyDescent="0.25">
      <c r="C76" s="66" t="s">
        <v>497</v>
      </c>
      <c r="D76" s="66"/>
      <c r="E76" s="66"/>
      <c r="F76" s="66"/>
      <c r="G76" s="66"/>
      <c r="H76" s="66"/>
      <c r="I76" s="66"/>
      <c r="J76" s="66"/>
      <c r="K76" s="66"/>
      <c r="L76" s="66"/>
      <c r="M76" s="66"/>
      <c r="N76" s="66"/>
    </row>
  </sheetData>
  <mergeCells count="2">
    <mergeCell ref="C71:N71"/>
    <mergeCell ref="C72:N72"/>
  </mergeCells>
  <pageMargins left="0.70866141732283472" right="0.70866141732283472" top="0.74803149606299213" bottom="0.74803149606299213" header="0.31496062992125984" footer="0.31496062992125984"/>
  <pageSetup paperSize="9" scale="65" fitToHeight="0" orientation="landscape" r:id="rId1"/>
  <headerFooter>
    <oddFooter>&amp;R&amp;P</oddFooter>
  </headerFooter>
  <rowBreaks count="1" manualBreakCount="1">
    <brk id="35"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R29"/>
  <sheetViews>
    <sheetView showGridLines="0" view="pageBreakPreview" zoomScaleNormal="100" zoomScaleSheetLayoutView="100" workbookViewId="0">
      <selection activeCell="C2" sqref="C2"/>
    </sheetView>
  </sheetViews>
  <sheetFormatPr defaultColWidth="9.140625" defaultRowHeight="15" outlineLevelRow="1" x14ac:dyDescent="0.25"/>
  <cols>
    <col min="1" max="1" width="1.140625" customWidth="1"/>
    <col min="2" max="2" width="1.28515625" customWidth="1"/>
    <col min="3" max="3" width="56.28515625" customWidth="1"/>
    <col min="4" max="14" width="12.7109375" customWidth="1"/>
    <col min="15" max="15" width="1.7109375" customWidth="1"/>
    <col min="16" max="16" width="10.5703125" bestFit="1" customWidth="1"/>
  </cols>
  <sheetData>
    <row r="1" spans="3:18" ht="4.5" customHeight="1" x14ac:dyDescent="0.25"/>
    <row r="2" spans="3:18" s="3" customFormat="1" ht="15.75" x14ac:dyDescent="0.25">
      <c r="C2" s="108" t="s">
        <v>206</v>
      </c>
    </row>
    <row r="3" spans="3:18" ht="17.25" x14ac:dyDescent="0.25">
      <c r="C3" s="150"/>
    </row>
    <row r="4" spans="3:18" x14ac:dyDescent="0.25">
      <c r="C4" s="230" t="s">
        <v>237</v>
      </c>
      <c r="D4" s="207" t="s">
        <v>235</v>
      </c>
      <c r="E4" s="207" t="s">
        <v>235</v>
      </c>
      <c r="F4" s="207" t="s">
        <v>235</v>
      </c>
      <c r="G4" s="207" t="s">
        <v>235</v>
      </c>
      <c r="H4" s="207" t="s">
        <v>235</v>
      </c>
      <c r="I4" s="207" t="s">
        <v>235</v>
      </c>
      <c r="J4" s="207" t="s">
        <v>236</v>
      </c>
      <c r="K4" s="207" t="s">
        <v>236</v>
      </c>
      <c r="L4" s="207" t="s">
        <v>236</v>
      </c>
      <c r="M4" s="207" t="s">
        <v>236</v>
      </c>
      <c r="N4" s="207" t="s">
        <v>371</v>
      </c>
    </row>
    <row r="5" spans="3:18" ht="5.0999999999999996" customHeight="1" x14ac:dyDescent="0.25">
      <c r="C5" s="150"/>
      <c r="D5" s="209"/>
      <c r="E5" s="208"/>
      <c r="F5" s="208"/>
      <c r="G5" s="208"/>
      <c r="H5" s="208"/>
      <c r="I5" s="208"/>
      <c r="J5" s="207"/>
      <c r="K5" s="210"/>
      <c r="L5" s="210"/>
      <c r="M5" s="210"/>
      <c r="N5" s="210"/>
    </row>
    <row r="6" spans="3:18" s="4" customFormat="1" ht="15.75" thickBot="1" x14ac:dyDescent="0.3">
      <c r="C6" s="109" t="s">
        <v>15</v>
      </c>
      <c r="D6" s="110">
        <v>2015</v>
      </c>
      <c r="E6" s="110">
        <v>2016</v>
      </c>
      <c r="F6" s="110">
        <v>2017</v>
      </c>
      <c r="G6" s="110">
        <v>2018</v>
      </c>
      <c r="H6" s="110">
        <v>2019</v>
      </c>
      <c r="I6" s="110">
        <v>2020</v>
      </c>
      <c r="J6" s="110">
        <v>2021</v>
      </c>
      <c r="K6" s="110">
        <v>2022</v>
      </c>
      <c r="L6" s="110">
        <v>2023</v>
      </c>
      <c r="M6" s="110">
        <v>2024</v>
      </c>
      <c r="N6" s="110">
        <v>2025</v>
      </c>
      <c r="O6" s="151"/>
      <c r="Q6"/>
      <c r="R6"/>
    </row>
    <row r="7" spans="3:18" s="4" customFormat="1" ht="16.5" thickTop="1" thickBot="1" x14ac:dyDescent="0.3">
      <c r="C7" s="182"/>
      <c r="D7" s="183"/>
      <c r="E7" s="183"/>
      <c r="F7" s="183"/>
      <c r="G7" s="183"/>
      <c r="H7" s="183"/>
      <c r="I7" s="183"/>
      <c r="J7" s="183"/>
      <c r="K7" s="183"/>
      <c r="L7" s="183"/>
      <c r="M7" s="183"/>
      <c r="N7" s="183"/>
      <c r="O7" s="151"/>
      <c r="Q7"/>
      <c r="R7"/>
    </row>
    <row r="8" spans="3:18" s="4" customFormat="1" ht="15.75" thickBot="1" x14ac:dyDescent="0.3">
      <c r="C8" s="179" t="s">
        <v>197</v>
      </c>
      <c r="D8" s="180">
        <f>+'Annual Summary'!I66</f>
        <v>213.29599999999994</v>
      </c>
      <c r="E8" s="180">
        <f>+'Annual Summary'!J66</f>
        <v>276.29999999999995</v>
      </c>
      <c r="F8" s="180">
        <f>+'Annual Summary'!K66</f>
        <v>362.22800000000012</v>
      </c>
      <c r="G8" s="180">
        <f>+'Annual Summary'!L66</f>
        <v>370.27300000000014</v>
      </c>
      <c r="H8" s="180">
        <f>+'Annual Summary'!M66</f>
        <v>448.79700000000003</v>
      </c>
      <c r="I8" s="180">
        <f>+'Annual Summary'!N66</f>
        <v>549.70000000000016</v>
      </c>
      <c r="J8" s="180">
        <f>+'Annual Summary'!O66</f>
        <v>572.24</v>
      </c>
      <c r="K8" s="180">
        <f>+'Annual Summary'!P66</f>
        <v>576.86199999999997</v>
      </c>
      <c r="L8" s="180">
        <f>+'Annual Summary'!Q66</f>
        <v>693.96800000000007</v>
      </c>
      <c r="M8" s="180">
        <f>+'Annual Summary'!R66</f>
        <v>819.13400000000001</v>
      </c>
      <c r="N8" s="180">
        <f>+'Annual Summary'!S66</f>
        <v>952.87</v>
      </c>
      <c r="O8" s="151"/>
      <c r="Q8"/>
      <c r="R8"/>
    </row>
    <row r="9" spans="3:18" s="4" customFormat="1" x14ac:dyDescent="0.25">
      <c r="C9" s="182"/>
      <c r="D9" s="183"/>
      <c r="E9" s="183"/>
      <c r="F9" s="183"/>
      <c r="G9" s="183"/>
      <c r="H9" s="183"/>
      <c r="I9" s="183"/>
      <c r="J9" s="183"/>
      <c r="K9" s="183"/>
      <c r="L9" s="183"/>
      <c r="M9" s="183"/>
      <c r="N9" s="183"/>
      <c r="O9" s="151"/>
      <c r="Q9"/>
      <c r="R9"/>
    </row>
    <row r="10" spans="3:18" x14ac:dyDescent="0.25">
      <c r="C10" s="184" t="s">
        <v>207</v>
      </c>
      <c r="D10" s="121"/>
      <c r="E10" s="121"/>
      <c r="F10" s="121"/>
      <c r="G10" s="121"/>
      <c r="H10" s="121"/>
      <c r="I10" s="121"/>
      <c r="J10" s="121"/>
      <c r="K10" s="121"/>
      <c r="L10" s="121"/>
      <c r="M10" s="121"/>
      <c r="N10" s="121"/>
      <c r="P10" s="4"/>
    </row>
    <row r="11" spans="3:18" ht="15" customHeight="1" x14ac:dyDescent="0.25">
      <c r="C11" s="113" t="s">
        <v>202</v>
      </c>
      <c r="D11" s="114">
        <f>+'Annual BS'!D40</f>
        <v>-307.87799999999999</v>
      </c>
      <c r="E11" s="114">
        <f>+'Annual BS'!E40</f>
        <v>-486.87</v>
      </c>
      <c r="F11" s="114">
        <f>+'Annual BS'!F40</f>
        <v>-553.82799999999997</v>
      </c>
      <c r="G11" s="114">
        <f>+'Annual BS'!G40</f>
        <v>-2048.7829999999999</v>
      </c>
      <c r="H11" s="114">
        <f>+'Annual BS'!H40</f>
        <v>-2163.7860000000001</v>
      </c>
      <c r="I11" s="114">
        <f>+'Annual BS'!I40</f>
        <v>-2256.2370000000001</v>
      </c>
      <c r="J11" s="114">
        <f>+'Annual BS'!J40</f>
        <v>6982.4620000000004</v>
      </c>
      <c r="K11" s="114">
        <f>+'Annual BS'!K40</f>
        <v>6519.8149999999996</v>
      </c>
      <c r="L11" s="114">
        <f>+'Annual BS'!L40</f>
        <v>6190.652</v>
      </c>
      <c r="M11" s="114">
        <f>+'Annual BS'!M40</f>
        <v>5872.6310000000003</v>
      </c>
      <c r="N11" s="114">
        <f>+'Annual BS'!N40</f>
        <v>8764.5</v>
      </c>
      <c r="P11" s="4"/>
    </row>
    <row r="12" spans="3:18" ht="15" customHeight="1" x14ac:dyDescent="0.25">
      <c r="C12" s="113" t="s">
        <v>203</v>
      </c>
      <c r="D12" s="114">
        <f>+'Annual BS'!D43</f>
        <v>2592.8589999999999</v>
      </c>
      <c r="E12" s="114">
        <f>+'Annual BS'!E43</f>
        <v>2897.84</v>
      </c>
      <c r="F12" s="114">
        <f>+'Annual BS'!F43</f>
        <v>4112.79</v>
      </c>
      <c r="G12" s="114">
        <f>+'Annual BS'!G43</f>
        <v>4573.2020000000002</v>
      </c>
      <c r="H12" s="114">
        <f>+'Annual BS'!H43</f>
        <v>4948.8</v>
      </c>
      <c r="I12" s="114">
        <f>+'Annual BS'!I43</f>
        <v>5080.47</v>
      </c>
      <c r="J12" s="114">
        <f>+'Annual BS'!J43</f>
        <v>7078.3410000000003</v>
      </c>
      <c r="K12" s="114">
        <f>+'Annual BS'!K43</f>
        <v>7326.9009999999998</v>
      </c>
      <c r="L12" s="114">
        <f>+'Annual BS'!L43</f>
        <v>7414.2049999999999</v>
      </c>
      <c r="M12" s="114">
        <f>+'Annual BS'!M43</f>
        <v>7579.9740000000002</v>
      </c>
      <c r="N12" s="114">
        <f>+'Annual BS'!N43</f>
        <v>4985.4520000000002</v>
      </c>
      <c r="P12" s="4"/>
    </row>
    <row r="13" spans="3:18" ht="15" customHeight="1" x14ac:dyDescent="0.25">
      <c r="C13" s="113" t="s">
        <v>204</v>
      </c>
      <c r="D13" s="114">
        <f>+'Annual BS'!D53</f>
        <v>18.806999999999999</v>
      </c>
      <c r="E13" s="114">
        <f>+'Annual BS'!E53</f>
        <v>61.393999999999998</v>
      </c>
      <c r="F13" s="114">
        <f>+'Annual BS'!F53</f>
        <v>53.072000000000003</v>
      </c>
      <c r="G13" s="114">
        <f>+'Annual BS'!G53</f>
        <v>47.912999999999997</v>
      </c>
      <c r="H13" s="114">
        <f>+'Annual BS'!H53</f>
        <v>91.725999999999999</v>
      </c>
      <c r="I13" s="114">
        <f>+'Annual BS'!I53</f>
        <v>109.636</v>
      </c>
      <c r="J13" s="114">
        <f>+'Annual BS'!J53</f>
        <v>190.739</v>
      </c>
      <c r="K13" s="114">
        <f>+'Annual BS'!K53</f>
        <v>297.04300000000001</v>
      </c>
      <c r="L13" s="114">
        <f>+'Annual BS'!L53</f>
        <v>337.69499999999999</v>
      </c>
      <c r="M13" s="114">
        <f>+'Annual BS'!M53</f>
        <v>357.517</v>
      </c>
      <c r="N13" s="114">
        <f>+'Annual BS'!N53</f>
        <v>329.82900000000001</v>
      </c>
      <c r="P13" s="4"/>
    </row>
    <row r="14" spans="3:18" ht="15" customHeight="1" x14ac:dyDescent="0.25">
      <c r="C14" s="113" t="s">
        <v>275</v>
      </c>
      <c r="D14" s="114">
        <f>('Annual BS'!D73+'Annual BS'!D71+'Annual BS'!D72)-('Annual BS'!D64+'Annual BS'!D65+'Annual BS'!D66)</f>
        <v>109.532</v>
      </c>
      <c r="E14" s="114">
        <f>('Annual BS'!E73+'Annual BS'!E71+'Annual BS'!E72)-('Annual BS'!E64+'Annual BS'!E65+'Annual BS'!E66)</f>
        <v>0</v>
      </c>
      <c r="F14" s="114">
        <f>('Annual BS'!F73+'Annual BS'!F71+'Annual BS'!F72)-('Annual BS'!F64+'Annual BS'!F65+'Annual BS'!F66)</f>
        <v>-1.613</v>
      </c>
      <c r="G14" s="114">
        <f>('Annual BS'!G73+'Annual BS'!G71+'Annual BS'!G72)-('Annual BS'!G64+'Annual BS'!G65+'Annual BS'!G66)</f>
        <v>6.3979999999999997</v>
      </c>
      <c r="H14" s="114">
        <f>('Annual BS'!H73+'Annual BS'!H71+'Annual BS'!H72)-('Annual BS'!H64+'Annual BS'!H65+'Annual BS'!H66)</f>
        <v>17.72</v>
      </c>
      <c r="I14" s="114">
        <f>('Annual BS'!I73+'Annual BS'!I71+'Annual BS'!I72)-('Annual BS'!I64+'Annual BS'!I65+'Annual BS'!I66)</f>
        <v>18.149000000000001</v>
      </c>
      <c r="J14" s="114">
        <f>('Annual BS'!J73+'Annual BS'!J71+'Annual BS'!J72)-('Annual BS'!J64+'Annual BS'!J65+'Annual BS'!J66)</f>
        <v>27.373999999999999</v>
      </c>
      <c r="K14" s="114">
        <f>('Annual BS'!K73+'Annual BS'!K71+'Annual BS'!K72)-('Annual BS'!K64+'Annual BS'!K65+'Annual BS'!K66)</f>
        <v>3.23</v>
      </c>
      <c r="L14" s="114">
        <f>('Annual BS'!L73+'Annual BS'!L71+'Annual BS'!L72)-('Annual BS'!L64+'Annual BS'!L65+'Annual BS'!L66)</f>
        <v>21.981000000000002</v>
      </c>
      <c r="M14" s="114">
        <f>('Annual BS'!M73+'Annual BS'!M71+'Annual BS'!M72)-('Annual BS'!M64+'Annual BS'!M65+'Annual BS'!M66)</f>
        <v>12.315</v>
      </c>
      <c r="N14" s="114">
        <f>('Annual BS'!N73+'Annual BS'!N71+'Annual BS'!N72)-('Annual BS'!N64+'Annual BS'!N65+'Annual BS'!N66)</f>
        <v>20.400000000000002</v>
      </c>
      <c r="P14" s="4"/>
    </row>
    <row r="15" spans="3:18" ht="15" customHeight="1" x14ac:dyDescent="0.25">
      <c r="C15" s="113" t="s">
        <v>205</v>
      </c>
      <c r="D15" s="114">
        <f>+-('Annual BS'!D14+'Annual BS'!D22-'Annual BS'!D46-'Annual BS'!D52)</f>
        <v>275.81200000000001</v>
      </c>
      <c r="E15" s="114">
        <f>+-('Annual BS'!E14+'Annual BS'!E22-'Annual BS'!E46-'Annual BS'!E52)</f>
        <v>277.92200000000003</v>
      </c>
      <c r="F15" s="114">
        <f>+-('Annual BS'!F14+'Annual BS'!F22-'Annual BS'!F46-'Annual BS'!F52)</f>
        <v>241.209</v>
      </c>
      <c r="G15" s="114">
        <f>+-('Annual BS'!G14+'Annual BS'!G22-'Annual BS'!G46-'Annual BS'!G52)</f>
        <v>229.517</v>
      </c>
      <c r="H15" s="114">
        <f>+-('Annual BS'!H14+'Annual BS'!H22-'Annual BS'!H46-'Annual BS'!H52)</f>
        <v>226.89600000000002</v>
      </c>
      <c r="I15" s="114">
        <f>+-('Annual BS'!I14+'Annual BS'!I22-'Annual BS'!I46-'Annual BS'!I52)</f>
        <v>226.98999999999998</v>
      </c>
      <c r="J15" s="114">
        <f>+-('Annual BS'!J14+'Annual BS'!J22-'Annual BS'!J46-'Annual BS'!J52)</f>
        <v>1348.1409999999998</v>
      </c>
      <c r="K15" s="114">
        <f>+-('Annual BS'!K14+'Annual BS'!K22-'Annual BS'!K46-'Annual BS'!K52)</f>
        <v>1288.05</v>
      </c>
      <c r="L15" s="114">
        <f>+-('Annual BS'!L14+'Annual BS'!L22-'Annual BS'!L46-'Annual BS'!L52)</f>
        <v>1151.6110000000001</v>
      </c>
      <c r="M15" s="114">
        <f>+-('Annual BS'!M14+'Annual BS'!M22-'Annual BS'!M46-'Annual BS'!M52)</f>
        <v>1026.0039999999999</v>
      </c>
      <c r="N15" s="114">
        <f>+-('Annual BS'!N14+'Annual BS'!N22-'Annual BS'!N46-'Annual BS'!N52)</f>
        <v>989.52300000000002</v>
      </c>
      <c r="P15" s="4"/>
    </row>
    <row r="16" spans="3:18" ht="15" customHeight="1" x14ac:dyDescent="0.25">
      <c r="C16" s="113" t="s">
        <v>201</v>
      </c>
      <c r="D16" s="114">
        <f>+-'Annual BS'!D26</f>
        <v>-6.3559999999999999</v>
      </c>
      <c r="E16" s="114">
        <f>+-'Annual BS'!E26</f>
        <v>-5.9850000000000003</v>
      </c>
      <c r="F16" s="114">
        <f>+-'Annual BS'!F26</f>
        <v>-14.244999999999999</v>
      </c>
      <c r="G16" s="114">
        <f>+-'Annual BS'!G26</f>
        <v>-8.6129999999999995</v>
      </c>
      <c r="H16" s="114">
        <f>+-'Annual BS'!H26</f>
        <v>-12.77</v>
      </c>
      <c r="I16" s="114">
        <f>+-'Annual BS'!I26</f>
        <v>-97.941000000000003</v>
      </c>
      <c r="J16" s="114">
        <f>+-'Annual BS'!J26</f>
        <v>-24.36</v>
      </c>
      <c r="K16" s="114">
        <f>+-'Annual BS'!K26</f>
        <v>-43.725999999999999</v>
      </c>
      <c r="L16" s="114">
        <f>+-'Annual BS'!L26</f>
        <v>-21.402999999999999</v>
      </c>
      <c r="M16" s="114">
        <f>+-'Annual BS'!M26</f>
        <v>-30.135999999999999</v>
      </c>
      <c r="N16" s="114">
        <f>+-'Annual BS'!N26</f>
        <v>-30.004999999999999</v>
      </c>
      <c r="P16" s="4"/>
    </row>
    <row r="17" spans="3:16" ht="15" customHeight="1" x14ac:dyDescent="0.25">
      <c r="C17" s="113" t="s">
        <v>232</v>
      </c>
      <c r="D17" s="114">
        <f>+-'Annual BS'!D87</f>
        <v>-762.05899999999997</v>
      </c>
      <c r="E17" s="114">
        <f>+-'Annual BS'!E87</f>
        <v>-762.05899999999997</v>
      </c>
      <c r="F17" s="114">
        <f>+-'Annual BS'!F87</f>
        <v>-762.05899999999997</v>
      </c>
      <c r="G17" s="114">
        <f>+-'Annual BS'!G87</f>
        <v>-762.05899999999997</v>
      </c>
      <c r="H17" s="114">
        <f>+-'Annual BS'!H87</f>
        <v>-762.05899999999997</v>
      </c>
      <c r="I17" s="114">
        <f>+-'Annual BS'!I87</f>
        <v>-750.70799999999997</v>
      </c>
      <c r="J17" s="114">
        <f>+-'Annual BS'!J87</f>
        <v>-7753.5559999999996</v>
      </c>
      <c r="K17" s="114">
        <f>+-'Annual BS'!K87</f>
        <v>-7585.1239999999998</v>
      </c>
      <c r="L17" s="114">
        <f>+-'Annual BS'!L87</f>
        <v>-7538.9170000000004</v>
      </c>
      <c r="M17" s="114">
        <f>+-'Annual BS'!M87</f>
        <v>-7462.5829999999996</v>
      </c>
      <c r="N17" s="114">
        <f>+-'Annual BS'!N87</f>
        <v>-7500.6369999999997</v>
      </c>
      <c r="P17" s="4"/>
    </row>
    <row r="18" spans="3:16" ht="15" customHeight="1" x14ac:dyDescent="0.25">
      <c r="C18" s="113" t="s">
        <v>233</v>
      </c>
      <c r="D18" s="114">
        <f>+-'Annual BS'!D88-'Annual BS'!D89</f>
        <v>-978.20299999999997</v>
      </c>
      <c r="E18" s="114">
        <f>+-'Annual BS'!E88-'Annual BS'!E89</f>
        <v>-837.01900000000001</v>
      </c>
      <c r="F18" s="114">
        <f>+-'Annual BS'!F88-'Annual BS'!F89</f>
        <v>-695.83500000000004</v>
      </c>
      <c r="G18" s="114">
        <f>+-'Annual BS'!G88-'Annual BS'!G89</f>
        <v>-554.65899999999999</v>
      </c>
      <c r="H18" s="114">
        <f>+-'Annual BS'!H88-'Annual BS'!H89</f>
        <v>-413.483</v>
      </c>
      <c r="I18" s="114">
        <f>+-'Annual BS'!I88-'Annual BS'!I89</f>
        <v>-272.28300000000002</v>
      </c>
      <c r="J18" s="114">
        <f>+-'Annual BS'!J88-'Annual BS'!J89</f>
        <v>-5476.0859999999993</v>
      </c>
      <c r="K18" s="114">
        <f>+-'Annual BS'!K88-'Annual BS'!K89</f>
        <v>-5035.3770000000004</v>
      </c>
      <c r="L18" s="114">
        <f>+-'Annual BS'!L88-'Annual BS'!L89</f>
        <v>-4575.0560000000005</v>
      </c>
      <c r="M18" s="114">
        <f>+-'Annual BS'!M88-'Annual BS'!M89</f>
        <v>-4077.0559999999996</v>
      </c>
      <c r="N18" s="114">
        <f>+-'Annual BS'!N88-'Annual BS'!N89</f>
        <v>-3671.5619999999999</v>
      </c>
      <c r="P18" s="4"/>
    </row>
    <row r="19" spans="3:16" ht="15" customHeight="1" thickBot="1" x14ac:dyDescent="0.3">
      <c r="C19" s="144" t="s">
        <v>208</v>
      </c>
      <c r="D19" s="178">
        <f>-'Annual BS'!D92</f>
        <v>0</v>
      </c>
      <c r="E19" s="178">
        <f>-'Annual BS'!E92</f>
        <v>0</v>
      </c>
      <c r="F19" s="178">
        <f>-'Annual BS'!F92</f>
        <v>-1036.675</v>
      </c>
      <c r="G19" s="178">
        <f>-'Annual BS'!G92</f>
        <v>0</v>
      </c>
      <c r="H19" s="178">
        <f>-'Annual BS'!H92</f>
        <v>0</v>
      </c>
      <c r="I19" s="178">
        <f>-'Annual BS'!I92</f>
        <v>0</v>
      </c>
      <c r="J19" s="178">
        <f>-'Annual BS'!J92</f>
        <v>0</v>
      </c>
      <c r="K19" s="178">
        <f>-'Annual BS'!K92</f>
        <v>0</v>
      </c>
      <c r="L19" s="178">
        <f>-'Annual BS'!L92</f>
        <v>0</v>
      </c>
      <c r="M19" s="178">
        <f>-'Annual BS'!M92</f>
        <v>0</v>
      </c>
      <c r="N19" s="178">
        <f>-'Annual BS'!N92</f>
        <v>0</v>
      </c>
      <c r="P19" s="4"/>
    </row>
    <row r="20" spans="3:16" ht="15" customHeight="1" thickBot="1" x14ac:dyDescent="0.3">
      <c r="C20" s="179" t="s">
        <v>209</v>
      </c>
      <c r="D20" s="180">
        <f t="shared" ref="D20:M20" si="0">+SUM(D11:D19)</f>
        <v>942.51399999999944</v>
      </c>
      <c r="E20" s="180">
        <f>+SUM(E11:E19)</f>
        <v>1145.223</v>
      </c>
      <c r="F20" s="180">
        <f t="shared" si="0"/>
        <v>1342.816</v>
      </c>
      <c r="G20" s="180">
        <f t="shared" si="0"/>
        <v>1482.9160000000006</v>
      </c>
      <c r="H20" s="180">
        <f t="shared" si="0"/>
        <v>1933.0440000000001</v>
      </c>
      <c r="I20" s="180">
        <f t="shared" si="0"/>
        <v>2058.076</v>
      </c>
      <c r="J20" s="180">
        <f t="shared" si="0"/>
        <v>2373.0549999999994</v>
      </c>
      <c r="K20" s="180">
        <f t="shared" si="0"/>
        <v>2770.8119999999981</v>
      </c>
      <c r="L20" s="180">
        <f t="shared" si="0"/>
        <v>2980.7679999999991</v>
      </c>
      <c r="M20" s="180">
        <f t="shared" si="0"/>
        <v>3278.6659999999993</v>
      </c>
      <c r="N20" s="180">
        <f t="shared" ref="N20" si="1">+SUM(N11:N19)</f>
        <v>3887.5000000000009</v>
      </c>
      <c r="P20" s="4"/>
    </row>
    <row r="21" spans="3:16" ht="15.75" thickBot="1" x14ac:dyDescent="0.3">
      <c r="P21" s="4"/>
    </row>
    <row r="22" spans="3:16" ht="15.75" hidden="1" outlineLevel="1" thickBot="1" x14ac:dyDescent="0.3">
      <c r="C22" s="179" t="s">
        <v>274</v>
      </c>
      <c r="D22" s="310">
        <v>768.39537500000006</v>
      </c>
      <c r="E22" s="310">
        <v>1007.5898749999997</v>
      </c>
      <c r="F22" s="310">
        <v>1358.9710835000001</v>
      </c>
      <c r="G22" s="310">
        <v>1790.2456250000002</v>
      </c>
      <c r="H22" s="310">
        <v>1723.5861250000003</v>
      </c>
      <c r="I22" s="310">
        <v>1975.826756254954</v>
      </c>
      <c r="J22" s="310">
        <v>2072.4529493713408</v>
      </c>
      <c r="K22" s="310">
        <v>2590.0555103554416</v>
      </c>
      <c r="L22" s="310">
        <v>2918.1020949096846</v>
      </c>
      <c r="M22" s="310">
        <v>3132.4596079363801</v>
      </c>
      <c r="N22" s="310">
        <v>3529.4371456145946</v>
      </c>
      <c r="P22" s="4"/>
    </row>
    <row r="23" spans="3:16" ht="15.75" hidden="1" outlineLevel="1" thickBot="1" x14ac:dyDescent="0.3">
      <c r="P23" s="4"/>
    </row>
    <row r="24" spans="3:16" ht="15" customHeight="1" collapsed="1" thickBot="1" x14ac:dyDescent="0.3">
      <c r="C24" s="179" t="s">
        <v>276</v>
      </c>
      <c r="D24" s="181">
        <f t="shared" ref="D24:M24" si="2">+D8/D22</f>
        <v>0.27758626215052362</v>
      </c>
      <c r="E24" s="181">
        <f t="shared" si="2"/>
        <v>0.27421871423628591</v>
      </c>
      <c r="F24" s="181">
        <f t="shared" si="2"/>
        <v>0.26654577451868211</v>
      </c>
      <c r="G24" s="181">
        <f t="shared" si="2"/>
        <v>0.20682804349822115</v>
      </c>
      <c r="H24" s="181">
        <f t="shared" si="2"/>
        <v>0.26038559575895864</v>
      </c>
      <c r="I24" s="181">
        <f t="shared" si="2"/>
        <v>0.27821265111416921</v>
      </c>
      <c r="J24" s="181">
        <f t="shared" si="2"/>
        <v>0.27611724559227446</v>
      </c>
      <c r="K24" s="181">
        <f t="shared" si="2"/>
        <v>0.22272186742470063</v>
      </c>
      <c r="L24" s="181">
        <f t="shared" si="2"/>
        <v>0.23781484589266175</v>
      </c>
      <c r="M24" s="181">
        <f t="shared" si="2"/>
        <v>0.26149866319892751</v>
      </c>
      <c r="N24" s="181">
        <f t="shared" ref="N24" si="3">+N8/N22</f>
        <v>0.26997789185280224</v>
      </c>
      <c r="P24" s="4"/>
    </row>
    <row r="25" spans="3:16" x14ac:dyDescent="0.25">
      <c r="D25" s="126"/>
      <c r="E25" s="126"/>
      <c r="F25" s="126"/>
      <c r="G25" s="126"/>
      <c r="H25" s="126"/>
      <c r="I25" s="126"/>
      <c r="J25" s="126"/>
      <c r="K25" s="126"/>
      <c r="L25" s="126"/>
      <c r="M25" s="126"/>
      <c r="N25" s="126"/>
      <c r="P25" s="4"/>
    </row>
    <row r="26" spans="3:16" x14ac:dyDescent="0.25">
      <c r="C26" s="67" t="s">
        <v>87</v>
      </c>
      <c r="D26" s="149"/>
      <c r="E26" s="149"/>
      <c r="F26" s="149"/>
      <c r="G26" s="149"/>
      <c r="H26" s="149"/>
      <c r="I26" s="149"/>
      <c r="J26" s="149"/>
      <c r="K26" s="149"/>
      <c r="L26" s="149"/>
      <c r="M26" s="149"/>
      <c r="N26" s="149"/>
    </row>
    <row r="27" spans="3:16" ht="50.1" customHeight="1" x14ac:dyDescent="0.25">
      <c r="C27" s="349" t="s">
        <v>421</v>
      </c>
      <c r="D27" s="349"/>
      <c r="E27" s="349"/>
      <c r="F27" s="349"/>
      <c r="G27" s="349"/>
      <c r="H27" s="349"/>
      <c r="I27" s="349"/>
      <c r="J27" s="349"/>
      <c r="K27" s="349"/>
      <c r="L27" s="349"/>
      <c r="M27" s="349"/>
      <c r="N27" s="349"/>
    </row>
    <row r="28" spans="3:16" ht="15" customHeight="1" x14ac:dyDescent="0.25">
      <c r="C28" s="66" t="s">
        <v>265</v>
      </c>
      <c r="D28" s="66"/>
      <c r="E28" s="66"/>
      <c r="F28" s="66"/>
      <c r="G28" s="66"/>
      <c r="H28" s="66"/>
      <c r="I28" s="66"/>
      <c r="J28" s="66"/>
      <c r="K28" s="66"/>
      <c r="L28" s="66"/>
      <c r="M28" s="66"/>
      <c r="N28" s="66"/>
    </row>
    <row r="29" spans="3:16" x14ac:dyDescent="0.25">
      <c r="C29" s="66" t="s">
        <v>473</v>
      </c>
      <c r="D29" s="66"/>
      <c r="E29" s="66"/>
      <c r="F29" s="66"/>
      <c r="G29" s="66"/>
      <c r="H29" s="66"/>
      <c r="I29" s="66"/>
      <c r="J29" s="66"/>
      <c r="K29" s="66"/>
      <c r="L29" s="66"/>
      <c r="M29" s="66"/>
      <c r="N29" s="284"/>
    </row>
  </sheetData>
  <mergeCells count="1">
    <mergeCell ref="C27:N27"/>
  </mergeCells>
  <pageMargins left="0.70866141732283472" right="0.70866141732283472" top="0.74803149606299213" bottom="0.74803149606299213" header="0.31496062992125984" footer="0.31496062992125984"/>
  <pageSetup paperSize="9" scale="65"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P32"/>
  <sheetViews>
    <sheetView showGridLines="0" view="pageBreakPreview" zoomScaleNormal="100" zoomScaleSheetLayoutView="100" workbookViewId="0">
      <selection activeCell="C2" sqref="C2"/>
    </sheetView>
  </sheetViews>
  <sheetFormatPr defaultColWidth="9.140625" defaultRowHeight="15" x14ac:dyDescent="0.25"/>
  <cols>
    <col min="1" max="1" width="1.140625" customWidth="1"/>
    <col min="2" max="2" width="1.28515625" customWidth="1"/>
    <col min="3" max="3" width="56.140625" customWidth="1"/>
    <col min="4" max="14" width="11.7109375" customWidth="1"/>
    <col min="15" max="15" width="1.7109375" customWidth="1"/>
  </cols>
  <sheetData>
    <row r="1" spans="3:15" ht="4.5" customHeight="1" x14ac:dyDescent="0.25"/>
    <row r="2" spans="3:15" s="3" customFormat="1" ht="15.75" x14ac:dyDescent="0.25">
      <c r="C2" s="108" t="s">
        <v>219</v>
      </c>
    </row>
    <row r="3" spans="3:15" ht="18.75" customHeight="1" x14ac:dyDescent="0.25">
      <c r="C3" s="150"/>
    </row>
    <row r="4" spans="3:15" x14ac:dyDescent="0.25">
      <c r="C4" s="230" t="s">
        <v>237</v>
      </c>
      <c r="D4" s="207" t="s">
        <v>235</v>
      </c>
      <c r="E4" s="207" t="s">
        <v>235</v>
      </c>
      <c r="F4" s="207" t="s">
        <v>235</v>
      </c>
      <c r="G4" s="207" t="s">
        <v>235</v>
      </c>
      <c r="H4" s="207" t="s">
        <v>235</v>
      </c>
      <c r="I4" s="207" t="s">
        <v>235</v>
      </c>
      <c r="J4" s="207" t="s">
        <v>236</v>
      </c>
      <c r="K4" s="207" t="s">
        <v>236</v>
      </c>
      <c r="L4" s="207" t="s">
        <v>236</v>
      </c>
      <c r="M4" s="207" t="s">
        <v>236</v>
      </c>
      <c r="N4" s="207" t="s">
        <v>371</v>
      </c>
    </row>
    <row r="5" spans="3:15" ht="5.0999999999999996" customHeight="1" x14ac:dyDescent="0.25">
      <c r="C5" s="150"/>
      <c r="D5" s="209"/>
      <c r="E5" s="208"/>
      <c r="F5" s="208"/>
      <c r="G5" s="208"/>
      <c r="H5" s="208"/>
      <c r="I5" s="208"/>
      <c r="J5" s="207"/>
      <c r="K5" s="210"/>
      <c r="L5" s="210"/>
      <c r="M5" s="210"/>
      <c r="N5" s="210"/>
    </row>
    <row r="6" spans="3:15" s="4" customFormat="1" ht="13.5" thickBot="1" x14ac:dyDescent="0.25">
      <c r="C6" s="109" t="s">
        <v>15</v>
      </c>
      <c r="D6" s="110">
        <v>2015</v>
      </c>
      <c r="E6" s="110">
        <v>2016</v>
      </c>
      <c r="F6" s="110">
        <v>2017</v>
      </c>
      <c r="G6" s="110">
        <v>2018</v>
      </c>
      <c r="H6" s="110">
        <v>2019</v>
      </c>
      <c r="I6" s="110">
        <v>2020</v>
      </c>
      <c r="J6" s="110">
        <v>2021</v>
      </c>
      <c r="K6" s="110">
        <v>2022</v>
      </c>
      <c r="L6" s="110">
        <v>2023</v>
      </c>
      <c r="M6" s="110">
        <v>2024</v>
      </c>
      <c r="N6" s="110">
        <v>2025</v>
      </c>
      <c r="O6" s="151"/>
    </row>
    <row r="7" spans="3:15" s="4" customFormat="1" ht="14.25" thickTop="1" thickBot="1" x14ac:dyDescent="0.25">
      <c r="C7" s="182"/>
      <c r="D7" s="183"/>
      <c r="E7" s="183"/>
      <c r="F7" s="183"/>
      <c r="G7" s="183"/>
      <c r="H7" s="183"/>
      <c r="I7" s="183"/>
      <c r="J7" s="183"/>
      <c r="K7" s="183"/>
      <c r="L7" s="183"/>
      <c r="M7" s="183"/>
      <c r="N7" s="183"/>
      <c r="O7" s="151"/>
    </row>
    <row r="8" spans="3:15" s="4" customFormat="1" ht="14.25" customHeight="1" thickBot="1" x14ac:dyDescent="0.25">
      <c r="C8" s="179" t="s">
        <v>197</v>
      </c>
      <c r="D8" s="180">
        <f>+'Annual Summary'!I66</f>
        <v>213.29599999999994</v>
      </c>
      <c r="E8" s="180">
        <f>+'Annual Summary'!J66</f>
        <v>276.29999999999995</v>
      </c>
      <c r="F8" s="180">
        <f>+'Annual Summary'!K66</f>
        <v>362.22800000000012</v>
      </c>
      <c r="G8" s="180">
        <f>+'Annual Summary'!L66</f>
        <v>370.27300000000014</v>
      </c>
      <c r="H8" s="180">
        <f>+'Annual Summary'!M66</f>
        <v>448.79700000000003</v>
      </c>
      <c r="I8" s="180">
        <f>+'Annual Summary'!N66</f>
        <v>549.70000000000016</v>
      </c>
      <c r="J8" s="180">
        <f>+'Annual Summary'!O66</f>
        <v>572.24</v>
      </c>
      <c r="K8" s="180">
        <f>+'Annual Summary'!P66</f>
        <v>576.86199999999997</v>
      </c>
      <c r="L8" s="180">
        <f>+'Annual Summary'!Q66</f>
        <v>693.96800000000007</v>
      </c>
      <c r="M8" s="180">
        <f>+'Annual Summary'!R66</f>
        <v>819.13400000000001</v>
      </c>
      <c r="N8" s="180">
        <f>+'Annual Summary'!S66</f>
        <v>952.87</v>
      </c>
      <c r="O8" s="151"/>
    </row>
    <row r="9" spans="3:15" ht="14.25" customHeight="1" x14ac:dyDescent="0.25">
      <c r="C9" s="113" t="s">
        <v>363</v>
      </c>
      <c r="D9" s="114">
        <f>+-'Annual Summary'!I64</f>
        <v>147.58900000000006</v>
      </c>
      <c r="E9" s="114">
        <f>+-'Annual Summary'!J64</f>
        <v>176.55600000000004</v>
      </c>
      <c r="F9" s="114">
        <f>+-'Annual Summary'!K64</f>
        <v>195.32599999999996</v>
      </c>
      <c r="G9" s="114">
        <f>+-'Annual Summary'!L64</f>
        <v>240.34099999999978</v>
      </c>
      <c r="H9" s="114">
        <f>+-'Annual Summary'!M64</f>
        <v>312.28899999999987</v>
      </c>
      <c r="I9" s="114">
        <f>+-'Annual Summary'!N64</f>
        <v>369.86899999999969</v>
      </c>
      <c r="J9" s="114">
        <f>+-'Annual Summary'!O64</f>
        <v>475.596</v>
      </c>
      <c r="K9" s="114">
        <f>+-'Annual Summary'!P64</f>
        <v>574.94799999999998</v>
      </c>
      <c r="L9" s="114">
        <f>+-'Annual Summary'!Q64</f>
        <v>646.58799999999974</v>
      </c>
      <c r="M9" s="114">
        <f>+-'Annual Summary'!R64</f>
        <v>714.90699999999993</v>
      </c>
      <c r="N9" s="114">
        <f>+-'Annual Summary'!S64</f>
        <v>755.13</v>
      </c>
    </row>
    <row r="10" spans="3:15" ht="14.25" customHeight="1" x14ac:dyDescent="0.25">
      <c r="C10" s="190" t="s">
        <v>12</v>
      </c>
      <c r="D10" s="114">
        <f>-'Annual Summary'!I47</f>
        <v>160.93299999999999</v>
      </c>
      <c r="E10" s="114">
        <f>-'Annual Summary'!J47</f>
        <v>177.36099999999999</v>
      </c>
      <c r="F10" s="114">
        <f>-'Annual Summary'!K47</f>
        <v>202.81899999999999</v>
      </c>
      <c r="G10" s="114">
        <f>-'Annual Summary'!L47</f>
        <v>277.76799999999997</v>
      </c>
      <c r="H10" s="114">
        <f>-'Annual Summary'!M47</f>
        <v>316.29700000000003</v>
      </c>
      <c r="I10" s="114">
        <f>-'Annual Summary'!N47</f>
        <v>321.99900000000002</v>
      </c>
      <c r="J10" s="114">
        <f>-'Annual Summary'!O47</f>
        <v>421.13900000000001</v>
      </c>
      <c r="K10" s="114">
        <f>-'Annual Summary'!P47</f>
        <v>544.94899999999996</v>
      </c>
      <c r="L10" s="114">
        <f>-'Annual Summary'!Q47</f>
        <v>551.06299999999999</v>
      </c>
      <c r="M10" s="114">
        <f>-'Annual Summary'!R47</f>
        <v>627.44100000000003</v>
      </c>
      <c r="N10" s="114">
        <f>-'Annual Summary'!S47</f>
        <v>723</v>
      </c>
    </row>
    <row r="11" spans="3:15" s="4" customFormat="1" ht="14.25" customHeight="1" x14ac:dyDescent="0.2">
      <c r="C11" s="190" t="s">
        <v>162</v>
      </c>
      <c r="D11" s="114">
        <f>'Annual Summary'!I141</f>
        <v>-60.5</v>
      </c>
      <c r="E11" s="114">
        <f>'Annual Summary'!J141</f>
        <v>-75.7</v>
      </c>
      <c r="F11" s="114">
        <f>'Annual Summary'!K141</f>
        <v>-40.151000000000003</v>
      </c>
      <c r="G11" s="114">
        <f>'Annual Summary'!L141</f>
        <v>-47.540999999999997</v>
      </c>
      <c r="H11" s="114">
        <f>'Annual Summary'!M141</f>
        <v>-52.026000000000003</v>
      </c>
      <c r="I11" s="114">
        <f>'Annual Summary'!N141</f>
        <v>-51.5</v>
      </c>
      <c r="J11" s="114">
        <f>'Annual Summary'!O141</f>
        <v>-68.658000000000001</v>
      </c>
      <c r="K11" s="114">
        <f>'Annual Summary'!P141</f>
        <v>-94.096000000000004</v>
      </c>
      <c r="L11" s="114">
        <f>'Annual Summary'!Q141</f>
        <v>-117.79300000000001</v>
      </c>
      <c r="M11" s="114">
        <f>'Annual Summary'!R141</f>
        <v>-155.066</v>
      </c>
      <c r="N11" s="114">
        <f>'Annual Summary'!S141</f>
        <v>-191.55799999999999</v>
      </c>
      <c r="O11" s="151"/>
    </row>
    <row r="12" spans="3:15" s="4" customFormat="1" ht="14.25" customHeight="1" x14ac:dyDescent="0.2">
      <c r="C12" s="190" t="s">
        <v>168</v>
      </c>
      <c r="D12" s="114">
        <f>'Annual Summary'!I144</f>
        <v>0</v>
      </c>
      <c r="E12" s="114">
        <f>'Annual Summary'!J144</f>
        <v>0</v>
      </c>
      <c r="F12" s="114">
        <f>'Annual Summary'!K144</f>
        <v>-78.784000000000006</v>
      </c>
      <c r="G12" s="114">
        <f>'Annual Summary'!L144</f>
        <v>-92.725999999999999</v>
      </c>
      <c r="H12" s="114">
        <f>'Annual Summary'!M144</f>
        <v>-110.188</v>
      </c>
      <c r="I12" s="114">
        <f>'Annual Summary'!N144</f>
        <v>-124.24</v>
      </c>
      <c r="J12" s="114">
        <f>'Annual Summary'!O144</f>
        <v>-137.58000000000001</v>
      </c>
      <c r="K12" s="114">
        <f>'Annual Summary'!P144</f>
        <v>-154.386</v>
      </c>
      <c r="L12" s="114">
        <f>'Annual Summary'!Q144</f>
        <v>-155.874</v>
      </c>
      <c r="M12" s="114">
        <f>'Annual Summary'!R144</f>
        <v>-167.60300000000001</v>
      </c>
      <c r="N12" s="114">
        <f>'Annual Summary'!S144</f>
        <v>-186.05099999999999</v>
      </c>
      <c r="O12" s="151"/>
    </row>
    <row r="13" spans="3:15" s="4" customFormat="1" ht="14.25" customHeight="1" x14ac:dyDescent="0.2">
      <c r="C13" s="64" t="s">
        <v>148</v>
      </c>
      <c r="D13" s="114">
        <f>'Annual Summary'!I86</f>
        <v>0</v>
      </c>
      <c r="E13" s="114">
        <f>'Annual Summary'!J86</f>
        <v>0</v>
      </c>
      <c r="F13" s="114">
        <f>'Annual Summary'!K86</f>
        <v>0</v>
      </c>
      <c r="G13" s="114">
        <f>'Annual Summary'!L86</f>
        <v>-8.5660000000000007</v>
      </c>
      <c r="H13" s="114">
        <f>'Annual Summary'!M86</f>
        <v>-8.25</v>
      </c>
      <c r="I13" s="114">
        <f>'Annual Summary'!N86</f>
        <v>-7.7960000000000003</v>
      </c>
      <c r="J13" s="114">
        <f>'Annual Summary'!O86</f>
        <v>-9.7669999999999995</v>
      </c>
      <c r="K13" s="114">
        <f>'Annual Summary'!P86</f>
        <v>-8.8390000000000004</v>
      </c>
      <c r="L13" s="114">
        <f>'Annual Summary'!Q86</f>
        <v>-17.327999999999999</v>
      </c>
      <c r="M13" s="114">
        <f>'Annual Summary'!R86</f>
        <v>-16.658000000000001</v>
      </c>
      <c r="N13" s="114">
        <f>'Annual Summary'!S86</f>
        <v>-4.9859999999999998</v>
      </c>
      <c r="O13" s="151"/>
    </row>
    <row r="14" spans="3:15" s="4" customFormat="1" ht="14.25" customHeight="1" x14ac:dyDescent="0.2">
      <c r="C14" s="28" t="s">
        <v>220</v>
      </c>
      <c r="D14" s="114">
        <f>'Annual Summary'!I89</f>
        <v>9.5440000000000005</v>
      </c>
      <c r="E14" s="114">
        <f>'Annual Summary'!J89</f>
        <v>32.238999999999997</v>
      </c>
      <c r="F14" s="114">
        <f>'Annual Summary'!K89</f>
        <v>34.073999999999998</v>
      </c>
      <c r="G14" s="114">
        <f>'Annual Summary'!L89</f>
        <v>14.388999999999999</v>
      </c>
      <c r="H14" s="114">
        <f>'Annual Summary'!M89</f>
        <v>46.905999999999999</v>
      </c>
      <c r="I14" s="114">
        <f>'Annual Summary'!N89</f>
        <v>67.135000000000005</v>
      </c>
      <c r="J14" s="114">
        <f>'Annual Summary'!O89</f>
        <v>-244.43799999999999</v>
      </c>
      <c r="K14" s="114">
        <f>'Annual Summary'!P89</f>
        <v>-138.44499999999999</v>
      </c>
      <c r="L14" s="114">
        <f>'Annual Summary'!Q89</f>
        <v>86.311999999999998</v>
      </c>
      <c r="M14" s="114">
        <f>'Annual Summary'!R89</f>
        <v>-58.898000000000003</v>
      </c>
      <c r="N14" s="114">
        <f>'Annual Summary'!S89</f>
        <v>-73.2</v>
      </c>
      <c r="O14" s="151"/>
    </row>
    <row r="15" spans="3:15" s="4" customFormat="1" ht="14.25" customHeight="1" thickBot="1" x14ac:dyDescent="0.25">
      <c r="C15" s="64" t="s">
        <v>318</v>
      </c>
      <c r="D15" s="114">
        <f>'Annual Summary'!I88</f>
        <v>0</v>
      </c>
      <c r="E15" s="114">
        <f>'Annual Summary'!J88</f>
        <v>0</v>
      </c>
      <c r="F15" s="114">
        <f>'Annual Summary'!K88</f>
        <v>0</v>
      </c>
      <c r="G15" s="114">
        <f>'Annual Summary'!L88</f>
        <v>0</v>
      </c>
      <c r="H15" s="114">
        <f>'Annual Summary'!M88</f>
        <v>-34.585999999999999</v>
      </c>
      <c r="I15" s="114">
        <f>'Annual Summary'!N88</f>
        <v>-42.054000000000002</v>
      </c>
      <c r="J15" s="114">
        <f>'Annual Summary'!O88</f>
        <v>-45.975999999999999</v>
      </c>
      <c r="K15" s="114">
        <f>'Annual Summary'!P88</f>
        <v>-49.154000000000003</v>
      </c>
      <c r="L15" s="114">
        <f>'Annual Summary'!Q88</f>
        <v>-54.421999999999997</v>
      </c>
      <c r="M15" s="114">
        <f>'Annual Summary'!R88</f>
        <v>-60.95</v>
      </c>
      <c r="N15" s="114">
        <f>'Annual Summary'!S88</f>
        <v>-66.695999999999998</v>
      </c>
      <c r="O15" s="151"/>
    </row>
    <row r="16" spans="3:15" s="4" customFormat="1" ht="14.25" customHeight="1" thickBot="1" x14ac:dyDescent="0.25">
      <c r="C16" s="179" t="s">
        <v>221</v>
      </c>
      <c r="D16" s="180">
        <f t="shared" ref="D16:J16" si="0">SUM(D8:D15)</f>
        <v>470.86199999999997</v>
      </c>
      <c r="E16" s="180">
        <f t="shared" si="0"/>
        <v>586.75599999999997</v>
      </c>
      <c r="F16" s="180">
        <f t="shared" si="0"/>
        <v>675.51200000000006</v>
      </c>
      <c r="G16" s="180">
        <f t="shared" si="0"/>
        <v>753.93799999999987</v>
      </c>
      <c r="H16" s="180">
        <f t="shared" si="0"/>
        <v>919.23899999999969</v>
      </c>
      <c r="I16" s="180">
        <f t="shared" si="0"/>
        <v>1083.1129999999996</v>
      </c>
      <c r="J16" s="180">
        <f t="shared" si="0"/>
        <v>962.55600000000004</v>
      </c>
      <c r="K16" s="180">
        <f t="shared" ref="K16:M16" si="1">SUM(K8:K15)</f>
        <v>1251.8390000000002</v>
      </c>
      <c r="L16" s="180">
        <f t="shared" si="1"/>
        <v>1632.5139999999994</v>
      </c>
      <c r="M16" s="180">
        <f t="shared" si="1"/>
        <v>1702.307</v>
      </c>
      <c r="N16" s="180">
        <f t="shared" ref="N16" si="2">SUM(N8:N15)</f>
        <v>1908.5090000000002</v>
      </c>
      <c r="O16" s="151"/>
    </row>
    <row r="17" spans="3:16" s="4" customFormat="1" ht="14.25" customHeight="1" x14ac:dyDescent="0.2">
      <c r="C17" s="191"/>
      <c r="D17" s="118"/>
      <c r="E17" s="118"/>
      <c r="F17" s="118"/>
      <c r="G17" s="118"/>
      <c r="H17" s="118"/>
      <c r="I17" s="118"/>
      <c r="J17" s="118"/>
      <c r="K17" s="118"/>
      <c r="L17" s="118"/>
      <c r="M17" s="118"/>
      <c r="N17" s="118"/>
      <c r="O17" s="151"/>
    </row>
    <row r="18" spans="3:16" s="4" customFormat="1" ht="14.25" customHeight="1" thickBot="1" x14ac:dyDescent="0.25">
      <c r="C18" s="64" t="s">
        <v>222</v>
      </c>
      <c r="D18" s="114">
        <f>'Annual Summary'!I81</f>
        <v>-148.37838107710363</v>
      </c>
      <c r="E18" s="114">
        <f>'Annual Summary'!J81</f>
        <v>-167.81056698231828</v>
      </c>
      <c r="F18" s="114">
        <f>'Annual Summary'!K81</f>
        <v>-179.02043588734713</v>
      </c>
      <c r="G18" s="114">
        <f>'Annual Summary'!L81</f>
        <v>-208.74433720695694</v>
      </c>
      <c r="H18" s="114">
        <f>'Annual Summary'!M81</f>
        <v>-236.08237669571304</v>
      </c>
      <c r="I18" s="114">
        <f>'Annual Summary'!N81</f>
        <v>-274.59300935337876</v>
      </c>
      <c r="J18" s="114">
        <f>'Annual Summary'!O81</f>
        <v>-325.25881533115989</v>
      </c>
      <c r="K18" s="114">
        <f>'Annual Summary'!P81</f>
        <v>-457.08771351630344</v>
      </c>
      <c r="L18" s="114">
        <f>'Annual Summary'!Q81</f>
        <v>-532.72617499799321</v>
      </c>
      <c r="M18" s="114">
        <f>'Annual Summary'!R81</f>
        <v>-576.93473376711529</v>
      </c>
      <c r="N18" s="114">
        <f>'Annual Summary'!S81</f>
        <v>-655.79498886107979</v>
      </c>
      <c r="O18" s="151"/>
    </row>
    <row r="19" spans="3:16" s="4" customFormat="1" ht="14.25" customHeight="1" thickBot="1" x14ac:dyDescent="0.25">
      <c r="C19" s="179" t="s">
        <v>277</v>
      </c>
      <c r="D19" s="180">
        <f>D16+D18</f>
        <v>322.48361892289631</v>
      </c>
      <c r="E19" s="180">
        <f t="shared" ref="E19:J19" si="3">E16+E18</f>
        <v>418.94543301768169</v>
      </c>
      <c r="F19" s="180">
        <f t="shared" si="3"/>
        <v>496.4915641126529</v>
      </c>
      <c r="G19" s="180">
        <f t="shared" si="3"/>
        <v>545.1936627930429</v>
      </c>
      <c r="H19" s="180">
        <f t="shared" si="3"/>
        <v>683.15662330428665</v>
      </c>
      <c r="I19" s="180">
        <f t="shared" si="3"/>
        <v>808.51999064662084</v>
      </c>
      <c r="J19" s="180">
        <f t="shared" si="3"/>
        <v>637.29718466884015</v>
      </c>
      <c r="K19" s="180">
        <f t="shared" ref="K19:M19" si="4">K16+K18</f>
        <v>794.75128648369673</v>
      </c>
      <c r="L19" s="180">
        <f t="shared" si="4"/>
        <v>1099.7878250020062</v>
      </c>
      <c r="M19" s="180">
        <f t="shared" si="4"/>
        <v>1125.3722662328846</v>
      </c>
      <c r="N19" s="180">
        <f t="shared" ref="N19" si="5">N16+N18</f>
        <v>1252.7140111389203</v>
      </c>
      <c r="O19" s="151"/>
    </row>
    <row r="20" spans="3:16" s="195" customFormat="1" ht="14.25" customHeight="1" x14ac:dyDescent="0.2">
      <c r="C20" s="288" t="s">
        <v>317</v>
      </c>
      <c r="D20" s="193">
        <f>D19/D$8</f>
        <v>1.5119065473468627</v>
      </c>
      <c r="E20" s="193">
        <f t="shared" ref="E20:M20" si="6">E19/E$8</f>
        <v>1.5162701158801366</v>
      </c>
      <c r="F20" s="193">
        <f t="shared" si="6"/>
        <v>1.3706603689186168</v>
      </c>
      <c r="G20" s="193">
        <f t="shared" si="6"/>
        <v>1.472409986126568</v>
      </c>
      <c r="H20" s="193">
        <f t="shared" si="6"/>
        <v>1.5221951646385483</v>
      </c>
      <c r="I20" s="193">
        <f t="shared" si="6"/>
        <v>1.4708386222423515</v>
      </c>
      <c r="J20" s="193">
        <f t="shared" si="6"/>
        <v>1.1136886353083324</v>
      </c>
      <c r="K20" s="193">
        <f t="shared" si="6"/>
        <v>1.3777147506400089</v>
      </c>
      <c r="L20" s="193">
        <f t="shared" si="6"/>
        <v>1.5847817550694068</v>
      </c>
      <c r="M20" s="193">
        <f t="shared" si="6"/>
        <v>1.3738561288298186</v>
      </c>
      <c r="N20" s="193">
        <f t="shared" ref="N20" si="7">N19/N$8</f>
        <v>1.314674626275274</v>
      </c>
      <c r="O20" s="194"/>
    </row>
    <row r="21" spans="3:16" s="4" customFormat="1" ht="14.25" customHeight="1" x14ac:dyDescent="0.2">
      <c r="C21" s="64"/>
      <c r="D21" s="114"/>
      <c r="E21" s="114"/>
      <c r="F21" s="114"/>
      <c r="G21" s="114"/>
      <c r="H21" s="114"/>
      <c r="I21" s="114"/>
      <c r="J21" s="114"/>
      <c r="K21" s="114"/>
      <c r="L21" s="114"/>
      <c r="M21" s="114"/>
      <c r="N21" s="114"/>
      <c r="O21" s="151"/>
    </row>
    <row r="22" spans="3:16" s="4" customFormat="1" ht="14.25" customHeight="1" thickBot="1" x14ac:dyDescent="0.25">
      <c r="C22" s="64" t="s">
        <v>223</v>
      </c>
      <c r="D22" s="114">
        <f>'Annual Summary'!I82</f>
        <v>-205.97961892289638</v>
      </c>
      <c r="E22" s="114">
        <f>'Annual Summary'!J82</f>
        <v>-254.88843301768168</v>
      </c>
      <c r="F22" s="114">
        <f>'Annual Summary'!K82</f>
        <v>-334.20556411265284</v>
      </c>
      <c r="G22" s="114">
        <f>'Annual Summary'!L82</f>
        <v>-420.32766279304292</v>
      </c>
      <c r="H22" s="114">
        <f>'Annual Summary'!M82</f>
        <v>-502.65962330428692</v>
      </c>
      <c r="I22" s="114">
        <f>'Annual Summary'!N82</f>
        <v>-498.77999064662129</v>
      </c>
      <c r="J22" s="114">
        <f>'Annual Summary'!O82</f>
        <v>-642.32018466884017</v>
      </c>
      <c r="K22" s="114">
        <f>'Annual Summary'!P82</f>
        <v>-671.59928648369646</v>
      </c>
      <c r="L22" s="114">
        <f>'Annual Summary'!Q82</f>
        <v>-595.79382500200677</v>
      </c>
      <c r="M22" s="114">
        <f>'Annual Summary'!R82</f>
        <v>-630.95826623288474</v>
      </c>
      <c r="N22" s="114">
        <f>'Annual Summary'!S82</f>
        <v>-665.20501113892021</v>
      </c>
      <c r="O22" s="151"/>
    </row>
    <row r="23" spans="3:16" s="4" customFormat="1" ht="14.25" customHeight="1" thickBot="1" x14ac:dyDescent="0.25">
      <c r="C23" s="179" t="s">
        <v>224</v>
      </c>
      <c r="D23" s="180">
        <f>D19+D22</f>
        <v>116.50399999999993</v>
      </c>
      <c r="E23" s="180">
        <f t="shared" ref="E23:J23" si="8">E19+E22</f>
        <v>164.05700000000002</v>
      </c>
      <c r="F23" s="180">
        <f t="shared" si="8"/>
        <v>162.28600000000006</v>
      </c>
      <c r="G23" s="180">
        <f t="shared" si="8"/>
        <v>124.86599999999999</v>
      </c>
      <c r="H23" s="180">
        <f t="shared" si="8"/>
        <v>180.49699999999973</v>
      </c>
      <c r="I23" s="180">
        <f t="shared" si="8"/>
        <v>309.73999999999955</v>
      </c>
      <c r="J23" s="180">
        <f t="shared" si="8"/>
        <v>-5.0230000000000246</v>
      </c>
      <c r="K23" s="180">
        <f t="shared" ref="K23:M23" si="9">K19+K22</f>
        <v>123.15200000000027</v>
      </c>
      <c r="L23" s="180">
        <f t="shared" si="9"/>
        <v>503.99399999999946</v>
      </c>
      <c r="M23" s="180">
        <f t="shared" si="9"/>
        <v>494.41399999999987</v>
      </c>
      <c r="N23" s="180">
        <f t="shared" ref="N23" si="10">N19+N22</f>
        <v>587.50900000000013</v>
      </c>
      <c r="O23" s="151"/>
    </row>
    <row r="24" spans="3:16" s="195" customFormat="1" ht="14.25" customHeight="1" thickBot="1" x14ac:dyDescent="0.25">
      <c r="C24" s="192" t="s">
        <v>225</v>
      </c>
      <c r="D24" s="193">
        <f>D23/D$8</f>
        <v>0.54620808641512253</v>
      </c>
      <c r="E24" s="193">
        <f t="shared" ref="E24:J24" si="11">E23/E$8</f>
        <v>0.59376402461093025</v>
      </c>
      <c r="F24" s="193">
        <f t="shared" si="11"/>
        <v>0.44802168799761477</v>
      </c>
      <c r="G24" s="193">
        <f t="shared" si="11"/>
        <v>0.33722685694068955</v>
      </c>
      <c r="H24" s="193">
        <f t="shared" si="11"/>
        <v>0.40217960458737406</v>
      </c>
      <c r="I24" s="193">
        <f t="shared" si="11"/>
        <v>0.56347098417318442</v>
      </c>
      <c r="J24" s="193">
        <f t="shared" si="11"/>
        <v>-8.777785544526814E-3</v>
      </c>
      <c r="K24" s="193">
        <f t="shared" ref="K24:M24" si="12">K23/K$8</f>
        <v>0.21348606772503698</v>
      </c>
      <c r="L24" s="193">
        <f t="shared" si="12"/>
        <v>0.72624962534295445</v>
      </c>
      <c r="M24" s="193">
        <f t="shared" si="12"/>
        <v>0.60358134322345292</v>
      </c>
      <c r="N24" s="193">
        <f t="shared" ref="N24" si="13">N23/N$8</f>
        <v>0.61656784241292106</v>
      </c>
      <c r="O24" s="194"/>
    </row>
    <row r="25" spans="3:16" s="4" customFormat="1" ht="14.25" customHeight="1" thickBot="1" x14ac:dyDescent="0.25">
      <c r="C25" s="179" t="s">
        <v>226</v>
      </c>
      <c r="D25" s="180">
        <f t="shared" ref="D25:J25" si="14">D23-D14</f>
        <v>106.95999999999994</v>
      </c>
      <c r="E25" s="180">
        <f t="shared" si="14"/>
        <v>131.81800000000001</v>
      </c>
      <c r="F25" s="180">
        <f t="shared" si="14"/>
        <v>128.21200000000005</v>
      </c>
      <c r="G25" s="180">
        <f t="shared" si="14"/>
        <v>110.47699999999999</v>
      </c>
      <c r="H25" s="180">
        <f t="shared" si="14"/>
        <v>133.59099999999972</v>
      </c>
      <c r="I25" s="180">
        <f t="shared" si="14"/>
        <v>242.60499999999956</v>
      </c>
      <c r="J25" s="180">
        <f t="shared" si="14"/>
        <v>239.41499999999996</v>
      </c>
      <c r="K25" s="180">
        <f t="shared" ref="K25:M25" si="15">K23-K14</f>
        <v>261.59700000000026</v>
      </c>
      <c r="L25" s="180">
        <f t="shared" si="15"/>
        <v>417.68199999999945</v>
      </c>
      <c r="M25" s="180">
        <f t="shared" si="15"/>
        <v>553.3119999999999</v>
      </c>
      <c r="N25" s="180">
        <f t="shared" ref="N25" si="16">N23-N14</f>
        <v>660.70900000000017</v>
      </c>
      <c r="O25" s="151"/>
    </row>
    <row r="26" spans="3:16" ht="14.25" customHeight="1" x14ac:dyDescent="0.25">
      <c r="C26" s="192" t="s">
        <v>227</v>
      </c>
      <c r="D26" s="193">
        <f t="shared" ref="D26:J26" si="17">D25/D$8</f>
        <v>0.50146275598229673</v>
      </c>
      <c r="E26" s="193">
        <f t="shared" si="17"/>
        <v>0.47708288092652928</v>
      </c>
      <c r="F26" s="193">
        <f t="shared" si="17"/>
        <v>0.35395386331260975</v>
      </c>
      <c r="G26" s="193">
        <f t="shared" si="17"/>
        <v>0.2983663405109202</v>
      </c>
      <c r="H26" s="193">
        <f t="shared" si="17"/>
        <v>0.29766464570841544</v>
      </c>
      <c r="I26" s="193">
        <f t="shared" si="17"/>
        <v>0.44134073130798523</v>
      </c>
      <c r="J26" s="193">
        <f t="shared" si="17"/>
        <v>0.41838214735076185</v>
      </c>
      <c r="K26" s="193">
        <f t="shared" ref="K26:M26" si="18">K25/K$8</f>
        <v>0.45348280871334962</v>
      </c>
      <c r="L26" s="193">
        <f t="shared" si="18"/>
        <v>0.60187501440988544</v>
      </c>
      <c r="M26" s="193">
        <f t="shared" si="18"/>
        <v>0.67548410882712706</v>
      </c>
      <c r="N26" s="193">
        <f t="shared" ref="N26" si="19">N25/N$8</f>
        <v>0.6933883950591373</v>
      </c>
    </row>
    <row r="28" spans="3:16" x14ac:dyDescent="0.25">
      <c r="C28" s="67" t="s">
        <v>87</v>
      </c>
      <c r="D28" s="149"/>
      <c r="E28" s="149"/>
      <c r="F28" s="149"/>
      <c r="G28" s="149"/>
      <c r="H28" s="149"/>
      <c r="I28" s="149"/>
      <c r="J28" s="149"/>
      <c r="K28" s="149"/>
      <c r="L28" s="149"/>
      <c r="M28" s="149"/>
      <c r="N28" s="149"/>
    </row>
    <row r="29" spans="3:16" ht="57.95" customHeight="1" x14ac:dyDescent="0.25">
      <c r="C29" s="349" t="s">
        <v>421</v>
      </c>
      <c r="D29" s="349"/>
      <c r="E29" s="349"/>
      <c r="F29" s="349"/>
      <c r="G29" s="349"/>
      <c r="H29" s="349"/>
      <c r="I29" s="349"/>
      <c r="J29" s="349"/>
      <c r="K29" s="349"/>
      <c r="L29" s="349"/>
      <c r="M29" s="349"/>
      <c r="N29" s="349"/>
    </row>
    <row r="30" spans="3:16" ht="15" customHeight="1" x14ac:dyDescent="0.25">
      <c r="C30" s="66" t="s">
        <v>195</v>
      </c>
      <c r="D30" s="66"/>
      <c r="E30" s="66"/>
      <c r="F30" s="66"/>
      <c r="G30" s="66"/>
      <c r="H30" s="66"/>
      <c r="I30" s="66"/>
      <c r="J30" s="66"/>
      <c r="K30" s="66"/>
      <c r="L30" s="66"/>
      <c r="M30" s="66"/>
      <c r="N30" s="66"/>
    </row>
    <row r="31" spans="3:16" ht="23.25" customHeight="1" x14ac:dyDescent="0.25">
      <c r="C31" s="348" t="s">
        <v>278</v>
      </c>
      <c r="D31" s="348"/>
      <c r="E31" s="348"/>
      <c r="F31" s="348"/>
      <c r="G31" s="348"/>
      <c r="H31" s="348"/>
      <c r="I31" s="348"/>
      <c r="J31" s="348"/>
      <c r="K31" s="348"/>
      <c r="L31" s="348"/>
      <c r="M31" s="348"/>
      <c r="N31" s="306"/>
      <c r="O31" s="103"/>
      <c r="P31" s="103"/>
    </row>
    <row r="32" spans="3:16" x14ac:dyDescent="0.25">
      <c r="C32" s="284" t="s">
        <v>279</v>
      </c>
      <c r="D32" s="284"/>
      <c r="E32" s="284"/>
      <c r="F32" s="284"/>
      <c r="G32" s="284"/>
      <c r="H32" s="284"/>
      <c r="I32" s="284"/>
      <c r="J32" s="284"/>
      <c r="K32" s="284"/>
      <c r="L32" s="284"/>
      <c r="M32" s="284"/>
      <c r="N32" s="284"/>
    </row>
  </sheetData>
  <mergeCells count="2">
    <mergeCell ref="C31:M31"/>
    <mergeCell ref="C29:N29"/>
  </mergeCells>
  <pageMargins left="0.70866141732283472" right="0.70866141732283472" top="0.74803149606299213" bottom="0.74803149606299213" header="0.31496062992125984" footer="0.31496062992125984"/>
  <pageSetup paperSize="9" scale="69"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G176"/>
  <sheetViews>
    <sheetView showGridLines="0" view="pageBreakPreview" zoomScaleNormal="115" zoomScaleSheetLayoutView="100" workbookViewId="0">
      <pane xSplit="7" ySplit="6" topLeftCell="L7" activePane="bottomRight" state="frozen"/>
      <selection activeCell="O24" sqref="O24"/>
      <selection pane="topRight" activeCell="O24" sqref="O24"/>
      <selection pane="bottomLeft" activeCell="O24" sqref="O24"/>
      <selection pane="bottomRight" activeCell="F2" sqref="F2"/>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60.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8" width="12.7109375" style="6" customWidth="1"/>
    <col min="29" max="29" width="1.7109375" style="6" customWidth="1"/>
    <col min="30" max="16384" width="9.140625" style="6"/>
  </cols>
  <sheetData>
    <row r="1" spans="1:31" ht="5.25" customHeight="1" x14ac:dyDescent="0.2"/>
    <row r="2" spans="1:31" ht="14.1" customHeight="1" x14ac:dyDescent="0.25">
      <c r="C2" s="49" t="s">
        <v>175</v>
      </c>
      <c r="K2" s="71"/>
      <c r="L2" s="71"/>
      <c r="M2" s="71"/>
      <c r="N2" s="71"/>
      <c r="O2" s="71"/>
      <c r="P2" s="71"/>
      <c r="Q2" s="71"/>
      <c r="R2" s="71"/>
      <c r="S2" s="71"/>
      <c r="T2" s="71"/>
      <c r="U2" s="71"/>
      <c r="V2" s="71"/>
      <c r="W2" s="71"/>
      <c r="X2" s="71"/>
      <c r="Y2" s="71"/>
      <c r="Z2" s="71"/>
      <c r="AA2" s="71"/>
      <c r="AB2" s="71"/>
    </row>
    <row r="3" spans="1:31" ht="14.1" customHeight="1" x14ac:dyDescent="0.25">
      <c r="C3" s="49"/>
      <c r="K3" s="71"/>
      <c r="L3" s="71"/>
      <c r="M3" s="71"/>
      <c r="N3" s="71"/>
      <c r="O3" s="71"/>
      <c r="P3" s="71"/>
      <c r="Q3" s="71"/>
      <c r="R3" s="71"/>
      <c r="S3" s="71"/>
      <c r="T3" s="71"/>
      <c r="U3" s="71"/>
      <c r="V3" s="71"/>
      <c r="W3" s="71"/>
      <c r="X3" s="71"/>
      <c r="Y3" s="71"/>
      <c r="Z3" s="71"/>
      <c r="AA3" s="71"/>
      <c r="AB3" s="71"/>
    </row>
    <row r="4" spans="1:31" ht="14.1" customHeight="1" x14ac:dyDescent="0.2">
      <c r="C4" s="230" t="s">
        <v>237</v>
      </c>
      <c r="G4" s="6"/>
      <c r="H4" s="207" t="s">
        <v>236</v>
      </c>
      <c r="I4" s="207" t="s">
        <v>236</v>
      </c>
      <c r="J4" s="207" t="s">
        <v>236</v>
      </c>
      <c r="K4" s="207" t="s">
        <v>236</v>
      </c>
      <c r="L4" s="207" t="s">
        <v>236</v>
      </c>
      <c r="M4" s="207" t="s">
        <v>236</v>
      </c>
      <c r="N4" s="207" t="s">
        <v>236</v>
      </c>
      <c r="O4" s="207" t="s">
        <v>236</v>
      </c>
      <c r="P4" s="207" t="s">
        <v>236</v>
      </c>
      <c r="Q4" s="207" t="s">
        <v>236</v>
      </c>
      <c r="R4" s="207" t="s">
        <v>236</v>
      </c>
      <c r="S4" s="207" t="s">
        <v>236</v>
      </c>
      <c r="T4" s="207" t="s">
        <v>236</v>
      </c>
      <c r="U4" s="207" t="s">
        <v>236</v>
      </c>
      <c r="V4" s="207" t="s">
        <v>236</v>
      </c>
      <c r="W4" s="207" t="s">
        <v>236</v>
      </c>
      <c r="X4" s="207" t="s">
        <v>236</v>
      </c>
      <c r="Y4" s="207" t="s">
        <v>236</v>
      </c>
      <c r="Z4" s="207" t="s">
        <v>236</v>
      </c>
      <c r="AA4" s="207" t="s">
        <v>371</v>
      </c>
      <c r="AB4" s="207" t="s">
        <v>371</v>
      </c>
    </row>
    <row r="5" spans="1:31" ht="5.0999999999999996" customHeight="1" x14ac:dyDescent="0.25">
      <c r="C5" s="49"/>
      <c r="K5" s="71"/>
      <c r="L5" s="71"/>
      <c r="M5" s="71"/>
      <c r="N5" s="71"/>
      <c r="O5" s="71"/>
      <c r="P5" s="71"/>
      <c r="Q5" s="71"/>
      <c r="R5" s="71"/>
      <c r="S5" s="71"/>
      <c r="T5" s="71"/>
      <c r="U5" s="71"/>
      <c r="V5" s="71"/>
      <c r="W5" s="71"/>
      <c r="X5" s="71"/>
      <c r="Y5" s="71"/>
      <c r="Z5" s="71"/>
      <c r="AA5" s="71"/>
      <c r="AB5" s="71"/>
    </row>
    <row r="6" spans="1:31" s="7" customFormat="1" ht="14.1" customHeight="1" thickBot="1" x14ac:dyDescent="0.3">
      <c r="C6" s="96" t="s">
        <v>177</v>
      </c>
      <c r="D6" s="8"/>
      <c r="E6" s="9"/>
      <c r="F6" s="9"/>
      <c r="G6" s="38" t="s">
        <v>132</v>
      </c>
      <c r="H6" s="10" t="s">
        <v>163</v>
      </c>
      <c r="I6" s="10" t="s">
        <v>164</v>
      </c>
      <c r="J6" s="10" t="s">
        <v>165</v>
      </c>
      <c r="K6" s="10" t="s">
        <v>71</v>
      </c>
      <c r="L6" s="10" t="s">
        <v>59</v>
      </c>
      <c r="M6" s="10" t="s">
        <v>69</v>
      </c>
      <c r="N6" s="10" t="s">
        <v>68</v>
      </c>
      <c r="O6" s="10" t="s">
        <v>67</v>
      </c>
      <c r="P6" s="10" t="s">
        <v>63</v>
      </c>
      <c r="Q6" s="10" t="s">
        <v>64</v>
      </c>
      <c r="R6" s="10" t="s">
        <v>65</v>
      </c>
      <c r="S6" s="10" t="s">
        <v>66</v>
      </c>
      <c r="T6" s="10" t="s">
        <v>62</v>
      </c>
      <c r="U6" s="10" t="s">
        <v>61</v>
      </c>
      <c r="V6" s="10" t="s">
        <v>60</v>
      </c>
      <c r="W6" s="10" t="s">
        <v>189</v>
      </c>
      <c r="X6" s="10" t="s">
        <v>229</v>
      </c>
      <c r="Y6" s="10" t="s">
        <v>297</v>
      </c>
      <c r="Z6" s="10" t="s">
        <v>315</v>
      </c>
      <c r="AA6" s="10" t="s">
        <v>372</v>
      </c>
      <c r="AB6" s="10" t="s">
        <v>475</v>
      </c>
    </row>
    <row r="7" spans="1:31" s="7" customFormat="1" ht="14.1" customHeight="1" thickTop="1" x14ac:dyDescent="0.25">
      <c r="C7" s="79"/>
      <c r="D7" s="79"/>
      <c r="E7" s="80"/>
      <c r="F7" s="80"/>
      <c r="G7" s="81"/>
      <c r="H7" s="82"/>
      <c r="I7" s="82"/>
      <c r="J7" s="82"/>
      <c r="K7" s="82"/>
      <c r="L7" s="82"/>
      <c r="M7" s="82"/>
      <c r="N7" s="82"/>
      <c r="O7" s="82"/>
      <c r="P7" s="82"/>
      <c r="Q7" s="82"/>
      <c r="R7" s="82"/>
      <c r="S7" s="82"/>
      <c r="T7" s="82"/>
      <c r="U7" s="82"/>
      <c r="V7" s="82"/>
      <c r="W7" s="82"/>
      <c r="X7" s="82"/>
      <c r="Y7" s="82"/>
      <c r="Z7" s="82"/>
      <c r="AA7" s="82"/>
      <c r="AB7" s="82"/>
    </row>
    <row r="8" spans="1:31" s="7" customFormat="1" ht="14.1" customHeight="1" x14ac:dyDescent="0.25">
      <c r="C8" s="46" t="s">
        <v>178</v>
      </c>
      <c r="D8" s="46"/>
      <c r="G8" s="41"/>
      <c r="H8" s="41"/>
      <c r="I8" s="41"/>
      <c r="J8" s="41"/>
      <c r="P8" s="63"/>
    </row>
    <row r="9" spans="1:31" s="7" customFormat="1" ht="14.1" customHeight="1" x14ac:dyDescent="0.25">
      <c r="D9" s="12" t="s">
        <v>94</v>
      </c>
      <c r="E9" s="12"/>
      <c r="F9" s="12"/>
      <c r="G9" s="47" t="s">
        <v>133</v>
      </c>
      <c r="H9" s="47"/>
      <c r="I9" s="47"/>
      <c r="J9" s="47"/>
      <c r="K9" s="48"/>
      <c r="L9" s="48">
        <v>202.90100000000001</v>
      </c>
      <c r="M9" s="48">
        <v>205.61199999999999</v>
      </c>
      <c r="N9" s="48">
        <v>197.98099999999999</v>
      </c>
      <c r="O9" s="48">
        <v>195.60400000000001</v>
      </c>
      <c r="P9" s="48">
        <v>201.34899999999999</v>
      </c>
      <c r="Q9" s="48">
        <v>200.71</v>
      </c>
      <c r="R9" s="48">
        <v>196.489</v>
      </c>
      <c r="S9" s="48">
        <v>198.76400000000001</v>
      </c>
      <c r="T9" s="48">
        <v>210.14400000000001</v>
      </c>
      <c r="U9" s="48">
        <v>214.37899999999999</v>
      </c>
      <c r="V9" s="48">
        <v>203.84800000000001</v>
      </c>
      <c r="W9" s="48">
        <v>211.375</v>
      </c>
      <c r="X9" s="48">
        <v>217.114</v>
      </c>
      <c r="Y9" s="48">
        <v>217.285</v>
      </c>
      <c r="Z9" s="48">
        <v>214.42599999999999</v>
      </c>
      <c r="AA9" s="48">
        <v>223.791</v>
      </c>
      <c r="AB9" s="48">
        <v>222.88200000000001</v>
      </c>
      <c r="AE9" s="232"/>
    </row>
    <row r="10" spans="1:31" s="7" customFormat="1" ht="14.1" customHeight="1" x14ac:dyDescent="0.25">
      <c r="D10" s="13" t="s">
        <v>86</v>
      </c>
      <c r="E10" s="14"/>
      <c r="F10" s="14"/>
      <c r="G10" s="15" t="s">
        <v>133</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c r="Z10" s="16">
        <v>-105.36</v>
      </c>
      <c r="AA10" s="16">
        <v>-113.15300000000001</v>
      </c>
      <c r="AB10" s="16">
        <v>-116.714</v>
      </c>
      <c r="AE10" s="232"/>
    </row>
    <row r="11" spans="1:31" s="7" customFormat="1" ht="14.1" hidden="1" customHeight="1" outlineLevel="1" x14ac:dyDescent="0.25">
      <c r="D11" s="13" t="s">
        <v>174</v>
      </c>
      <c r="E11" s="13"/>
      <c r="F11" s="13"/>
      <c r="G11" s="40" t="s">
        <v>133</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c r="Z11" s="18">
        <f t="shared" ref="Z11" si="11">ROUND(+Z12-Y12-Z9-Z10,0)</f>
        <v>0</v>
      </c>
      <c r="AA11" s="18">
        <f t="shared" ref="AA11:AB11" si="12">ROUND(+AA12-Z12-AA9-AA10,0)</f>
        <v>120</v>
      </c>
      <c r="AB11" s="18">
        <f t="shared" si="12"/>
        <v>0</v>
      </c>
    </row>
    <row r="12" spans="1:31" s="20" customFormat="1" ht="14.1" customHeight="1" collapsed="1" x14ac:dyDescent="0.25">
      <c r="A12" s="7"/>
      <c r="B12" s="7"/>
      <c r="C12" s="7"/>
      <c r="D12" s="19" t="s">
        <v>137</v>
      </c>
      <c r="E12" s="13"/>
      <c r="F12" s="13"/>
      <c r="G12" s="40" t="s">
        <v>133</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c r="Z12" s="5">
        <v>5940.4679999999998</v>
      </c>
      <c r="AA12" s="5">
        <v>6171.4</v>
      </c>
      <c r="AB12" s="5">
        <v>6277.6</v>
      </c>
    </row>
    <row r="13" spans="1:31" s="20" customFormat="1" ht="14.1" customHeight="1" x14ac:dyDescent="0.25">
      <c r="A13" s="7"/>
      <c r="B13" s="7"/>
      <c r="C13" s="7"/>
      <c r="D13" s="34" t="s">
        <v>138</v>
      </c>
      <c r="E13" s="13"/>
      <c r="F13" s="13"/>
      <c r="G13" s="40" t="s">
        <v>133</v>
      </c>
      <c r="H13" s="40"/>
      <c r="I13" s="40"/>
      <c r="J13" s="40"/>
      <c r="K13" s="5"/>
      <c r="L13" s="18">
        <f t="shared" ref="L13" si="13">L12-H12</f>
        <v>517.60899999999992</v>
      </c>
      <c r="M13" s="18">
        <f t="shared" ref="M13" si="14">M12-I12</f>
        <v>509.36599999999999</v>
      </c>
      <c r="N13" s="18">
        <f t="shared" ref="N13" si="15">N12-J12</f>
        <v>498.52800000000025</v>
      </c>
      <c r="O13" s="18">
        <f t="shared" ref="O13:U13" si="16">O12-K12</f>
        <v>477.26999999999953</v>
      </c>
      <c r="P13" s="18">
        <f t="shared" si="16"/>
        <v>457.70600000000013</v>
      </c>
      <c r="Q13" s="18">
        <f t="shared" si="16"/>
        <v>437.28200000000015</v>
      </c>
      <c r="R13" s="18">
        <f t="shared" si="16"/>
        <v>427.3090000000002</v>
      </c>
      <c r="S13" s="18">
        <f t="shared" si="16"/>
        <v>420.9350000000004</v>
      </c>
      <c r="T13" s="18">
        <f t="shared" si="16"/>
        <v>422.3779999999997</v>
      </c>
      <c r="U13" s="18">
        <f t="shared" si="16"/>
        <v>428.79399999999987</v>
      </c>
      <c r="V13" s="18">
        <f t="shared" ref="V13:AB13" si="17">V12-R12</f>
        <v>429.55400000000009</v>
      </c>
      <c r="W13" s="18">
        <f t="shared" si="17"/>
        <v>438.65300000000025</v>
      </c>
      <c r="X13" s="18">
        <f t="shared" si="17"/>
        <v>440.39699999999993</v>
      </c>
      <c r="Y13" s="18">
        <f t="shared" si="17"/>
        <v>435.99600000000009</v>
      </c>
      <c r="Z13" s="18">
        <f t="shared" si="17"/>
        <v>438.70699999999943</v>
      </c>
      <c r="AA13" s="18">
        <f t="shared" si="17"/>
        <v>559.71499999999924</v>
      </c>
      <c r="AB13" s="18">
        <f t="shared" si="17"/>
        <v>555.12800000000061</v>
      </c>
    </row>
    <row r="14" spans="1:31" s="7" customFormat="1" ht="14.1" customHeight="1" x14ac:dyDescent="0.25">
      <c r="D14" s="34" t="s">
        <v>138</v>
      </c>
      <c r="E14" s="34"/>
      <c r="F14" s="13"/>
      <c r="G14" s="22" t="s">
        <v>136</v>
      </c>
      <c r="H14" s="22"/>
      <c r="I14" s="22"/>
      <c r="J14" s="22"/>
      <c r="K14" s="13"/>
      <c r="L14" s="36">
        <f>+IFERROR(L12/H12-1,"n.a.")</f>
        <v>0.13325388697610063</v>
      </c>
      <c r="M14" s="36">
        <f t="shared" ref="M14:AB14" si="18">+IFERROR(M12/I12-1,"n.a.")</f>
        <v>0.12670909490731752</v>
      </c>
      <c r="N14" s="36">
        <f t="shared" si="18"/>
        <v>0.12023239604762725</v>
      </c>
      <c r="O14" s="36">
        <f t="shared" si="18"/>
        <v>0.11164662336043052</v>
      </c>
      <c r="P14" s="36">
        <f t="shared" si="18"/>
        <v>0.10397704129790353</v>
      </c>
      <c r="Q14" s="36">
        <f t="shared" si="18"/>
        <v>9.6544522037475877E-2</v>
      </c>
      <c r="R14" s="36">
        <f t="shared" si="18"/>
        <v>9.1995346291780855E-2</v>
      </c>
      <c r="S14" s="36">
        <f t="shared" si="18"/>
        <v>8.8578789532284485E-2</v>
      </c>
      <c r="T14" s="36">
        <f t="shared" si="18"/>
        <v>8.6914472239730145E-2</v>
      </c>
      <c r="U14" s="36">
        <f t="shared" si="18"/>
        <v>8.6335312683978538E-2</v>
      </c>
      <c r="V14" s="36">
        <f t="shared" si="18"/>
        <v>8.4687789753060239E-2</v>
      </c>
      <c r="W14" s="36">
        <f t="shared" si="18"/>
        <v>8.4796111835380161E-2</v>
      </c>
      <c r="X14" s="36">
        <f t="shared" si="18"/>
        <v>8.3375756686529412E-2</v>
      </c>
      <c r="Y14" s="36">
        <f t="shared" si="18"/>
        <v>8.0808747293530825E-2</v>
      </c>
      <c r="Z14" s="36">
        <f t="shared" si="18"/>
        <v>7.9739377991882909E-2</v>
      </c>
      <c r="AA14" s="36">
        <f t="shared" si="18"/>
        <v>9.9740986887182581E-2</v>
      </c>
      <c r="AB14" s="36">
        <f t="shared" si="18"/>
        <v>9.7008425729300241E-2</v>
      </c>
    </row>
    <row r="15" spans="1:31" s="20" customFormat="1" ht="14.1" customHeight="1" x14ac:dyDescent="0.25">
      <c r="A15" s="7"/>
      <c r="B15" s="7"/>
      <c r="C15" s="7"/>
      <c r="D15" s="19" t="s">
        <v>156</v>
      </c>
      <c r="E15" s="13"/>
      <c r="F15" s="13"/>
      <c r="G15" s="40" t="s">
        <v>133</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c r="Z15" s="5">
        <v>5894.5941999999995</v>
      </c>
      <c r="AA15" s="5">
        <v>6079.4049999999997</v>
      </c>
      <c r="AB15" s="5">
        <v>6210.8689999999997</v>
      </c>
    </row>
    <row r="16" spans="1:31" s="7" customFormat="1" ht="14.1" customHeight="1" x14ac:dyDescent="0.25">
      <c r="D16" s="19" t="s">
        <v>85</v>
      </c>
      <c r="E16" s="13"/>
      <c r="F16" s="13"/>
      <c r="G16" s="22" t="s">
        <v>136</v>
      </c>
      <c r="H16" s="22"/>
      <c r="I16" s="22"/>
      <c r="J16" s="22"/>
      <c r="K16" s="23"/>
      <c r="L16" s="218">
        <f t="shared" ref="L16:AB16" si="19">-SUM(I10:L10)/AVERAGE(I15:L15)</f>
        <v>6.4795431354825558E-2</v>
      </c>
      <c r="M16" s="218">
        <f t="shared" si="19"/>
        <v>6.6497465669771216E-2</v>
      </c>
      <c r="N16" s="218">
        <f t="shared" si="19"/>
        <v>6.8899242524654195E-2</v>
      </c>
      <c r="O16" s="218">
        <f t="shared" si="19"/>
        <v>7.1820770443524667E-2</v>
      </c>
      <c r="P16" s="218">
        <f t="shared" si="19"/>
        <v>7.3896284181261429E-2</v>
      </c>
      <c r="Q16" s="218">
        <f t="shared" si="19"/>
        <v>7.5429343242061825E-2</v>
      </c>
      <c r="R16" s="218">
        <f t="shared" si="19"/>
        <v>7.5498969522819287E-2</v>
      </c>
      <c r="S16" s="218">
        <f t="shared" si="19"/>
        <v>7.5813829819377204E-2</v>
      </c>
      <c r="T16" s="218">
        <f t="shared" si="19"/>
        <v>7.5690328643202021E-2</v>
      </c>
      <c r="U16" s="218">
        <f t="shared" si="19"/>
        <v>7.5539027481607193E-2</v>
      </c>
      <c r="V16" s="218">
        <f t="shared" si="19"/>
        <v>7.5254895859241236E-2</v>
      </c>
      <c r="W16" s="218">
        <f t="shared" si="19"/>
        <v>7.4391594792510479E-2</v>
      </c>
      <c r="X16" s="218">
        <f t="shared" si="19"/>
        <v>7.386808369570938E-2</v>
      </c>
      <c r="Y16" s="218">
        <f t="shared" si="19"/>
        <v>7.3725988368121401E-2</v>
      </c>
      <c r="Z16" s="218">
        <f t="shared" si="19"/>
        <v>7.369103620461398E-2</v>
      </c>
      <c r="AA16" s="218">
        <f t="shared" si="19"/>
        <v>7.4057351396298501E-2</v>
      </c>
      <c r="AB16" s="218">
        <f t="shared" si="19"/>
        <v>7.4076788700353086E-2</v>
      </c>
    </row>
    <row r="17" spans="3:31" s="7" customFormat="1" ht="14.1" customHeight="1" x14ac:dyDescent="0.25">
      <c r="D17" s="19" t="s">
        <v>176</v>
      </c>
      <c r="E17" s="13"/>
      <c r="F17" s="13"/>
      <c r="G17" s="22" t="s">
        <v>136</v>
      </c>
      <c r="H17" s="22"/>
      <c r="I17" s="22"/>
      <c r="J17" s="22"/>
      <c r="K17" s="23"/>
      <c r="L17" s="218">
        <f t="shared" ref="L17:V17" si="20">-L10*4/L15</f>
        <v>6.9924604644667793E-2</v>
      </c>
      <c r="M17" s="218">
        <f t="shared" si="20"/>
        <v>7.0228296019719152E-2</v>
      </c>
      <c r="N17" s="218">
        <f t="shared" si="20"/>
        <v>7.1722789889726205E-2</v>
      </c>
      <c r="O17" s="218">
        <f t="shared" si="20"/>
        <v>7.5172082463532117E-2</v>
      </c>
      <c r="P17" s="218">
        <f t="shared" si="20"/>
        <v>7.8134535770684563E-2</v>
      </c>
      <c r="Q17" s="218">
        <f t="shared" si="20"/>
        <v>7.650252276030596E-2</v>
      </c>
      <c r="R17" s="218">
        <f t="shared" si="20"/>
        <v>7.2310248148319781E-2</v>
      </c>
      <c r="S17" s="218">
        <f t="shared" si="20"/>
        <v>7.6418663697486983E-2</v>
      </c>
      <c r="T17" s="218">
        <f t="shared" si="20"/>
        <v>7.7467652690125746E-2</v>
      </c>
      <c r="U17" s="218">
        <f t="shared" si="20"/>
        <v>7.5849956717056785E-2</v>
      </c>
      <c r="V17" s="218">
        <f t="shared" si="20"/>
        <v>7.1463703727594516E-2</v>
      </c>
      <c r="W17" s="218">
        <f t="shared" ref="W17:X17" si="21">-W10*4/W15</f>
        <v>7.2979479264716512E-2</v>
      </c>
      <c r="X17" s="218">
        <f t="shared" si="21"/>
        <v>7.5194156570984647E-2</v>
      </c>
      <c r="Y17" s="218">
        <f t="shared" ref="Y17:Z17" si="22">-Y10*4/Y15</f>
        <v>7.5146306609830432E-2</v>
      </c>
      <c r="Z17" s="218">
        <f t="shared" si="22"/>
        <v>7.1496015790196391E-2</v>
      </c>
      <c r="AA17" s="218">
        <f t="shared" ref="AA17:AB17" si="23">-AA10*4/AA15</f>
        <v>7.4450048976832439E-2</v>
      </c>
      <c r="AB17" s="218">
        <f t="shared" si="23"/>
        <v>7.5167581219310858E-2</v>
      </c>
    </row>
    <row r="18" spans="3:31" s="24" customFormat="1" ht="14.1" customHeight="1" x14ac:dyDescent="0.25">
      <c r="G18" s="41"/>
      <c r="H18" s="41"/>
      <c r="I18" s="41"/>
      <c r="J18" s="41"/>
    </row>
    <row r="19" spans="3:31" s="7" customFormat="1" ht="14.1" customHeight="1" x14ac:dyDescent="0.25">
      <c r="C19" s="46" t="s">
        <v>9</v>
      </c>
      <c r="G19" s="41"/>
      <c r="H19" s="41"/>
      <c r="I19" s="41"/>
      <c r="J19" s="41"/>
    </row>
    <row r="20" spans="3:31" s="7" customFormat="1" ht="14.1" customHeight="1" x14ac:dyDescent="0.25">
      <c r="D20" s="33" t="s">
        <v>186</v>
      </c>
      <c r="E20" s="12"/>
      <c r="F20" s="12"/>
      <c r="G20" s="39"/>
      <c r="H20" s="41"/>
      <c r="I20" s="41"/>
      <c r="J20" s="41"/>
      <c r="K20" s="12"/>
      <c r="L20" s="12"/>
      <c r="M20" s="12"/>
      <c r="N20" s="12"/>
      <c r="O20" s="12"/>
      <c r="P20" s="12"/>
      <c r="Q20" s="12"/>
      <c r="R20" s="12"/>
      <c r="S20" s="12"/>
      <c r="T20" s="12"/>
      <c r="U20" s="12"/>
      <c r="V20" s="12"/>
      <c r="W20" s="12"/>
      <c r="X20" s="12"/>
      <c r="Y20" s="12"/>
      <c r="Z20" s="12"/>
      <c r="AA20" s="12"/>
      <c r="AB20" s="12"/>
    </row>
    <row r="21" spans="3:31" s="7" customFormat="1" ht="14.1" customHeight="1" x14ac:dyDescent="0.25">
      <c r="D21" s="13" t="s">
        <v>93</v>
      </c>
      <c r="E21" s="13"/>
      <c r="F21" s="13"/>
      <c r="G21" s="22" t="s">
        <v>135</v>
      </c>
      <c r="H21" s="25">
        <f t="shared" ref="H21:J21" si="24">H32*4*10^3/H15/12</f>
        <v>42.389178734649974</v>
      </c>
      <c r="I21" s="25">
        <f t="shared" si="24"/>
        <v>42.510695409899611</v>
      </c>
      <c r="J21" s="25">
        <f t="shared" si="24"/>
        <v>42.231654606286483</v>
      </c>
      <c r="K21" s="25">
        <f>K32*4*10^3/K15/12</f>
        <v>42.426645174489884</v>
      </c>
      <c r="L21" s="25">
        <f t="shared" ref="L21:V21" si="25">L32*4*10^3/L15/12</f>
        <v>43.613129770874906</v>
      </c>
      <c r="M21" s="25">
        <f t="shared" si="25"/>
        <v>43.518879692109124</v>
      </c>
      <c r="N21" s="25">
        <f t="shared" si="25"/>
        <v>43.368617584338587</v>
      </c>
      <c r="O21" s="25">
        <f t="shared" si="25"/>
        <v>43.313407622505565</v>
      </c>
      <c r="P21" s="25">
        <f t="shared" si="25"/>
        <v>44.692667200487506</v>
      </c>
      <c r="Q21" s="25">
        <f>Q32*4*10^3/Q15/12</f>
        <v>44.355000959730994</v>
      </c>
      <c r="R21" s="25">
        <f t="shared" si="25"/>
        <v>44.139808245861524</v>
      </c>
      <c r="S21" s="25">
        <f t="shared" si="25"/>
        <v>43.787987670725876</v>
      </c>
      <c r="T21" s="25">
        <f t="shared" si="25"/>
        <v>45.763569555615788</v>
      </c>
      <c r="U21" s="25">
        <f t="shared" si="25"/>
        <v>45.760507803158724</v>
      </c>
      <c r="V21" s="25">
        <f t="shared" si="25"/>
        <v>45.491501561441332</v>
      </c>
      <c r="W21" s="25">
        <f t="shared" ref="W21:X21" si="26">W32*4*10^3/W15/12</f>
        <v>45.248749427961378</v>
      </c>
      <c r="X21" s="25">
        <f t="shared" si="26"/>
        <v>46.967912636158296</v>
      </c>
      <c r="Y21" s="25">
        <f t="shared" ref="Y21:Z21" si="27">Y32*4*10^3/Y15/12</f>
        <v>46.615491861953096</v>
      </c>
      <c r="Z21" s="25">
        <f t="shared" si="27"/>
        <v>46.176772157332458</v>
      </c>
      <c r="AA21" s="25">
        <f t="shared" ref="AA21:AB21" si="28">AA32*4*10^3/AA15/12</f>
        <v>46.473846261818942</v>
      </c>
      <c r="AB21" s="25">
        <f t="shared" si="28"/>
        <v>48.259269355061264</v>
      </c>
    </row>
    <row r="22" spans="3:31" s="7" customFormat="1" ht="14.1" customHeight="1" x14ac:dyDescent="0.25">
      <c r="D22" s="34" t="s">
        <v>138</v>
      </c>
      <c r="E22" s="13"/>
      <c r="F22" s="19"/>
      <c r="G22" s="42" t="s">
        <v>136</v>
      </c>
      <c r="H22" s="219"/>
      <c r="I22" s="219"/>
      <c r="J22" s="219"/>
      <c r="K22" s="13"/>
      <c r="L22" s="36">
        <f t="shared" ref="L22" si="29">+IFERROR(L21/H21-1,"n.a.")</f>
        <v>2.887413893736146E-2</v>
      </c>
      <c r="M22" s="36">
        <f t="shared" ref="M22" si="30">+IFERROR(M21/I21-1,"n.a.")</f>
        <v>2.3716014816702602E-2</v>
      </c>
      <c r="N22" s="36">
        <f t="shared" ref="N22" si="31">+IFERROR(N21/J21-1,"n.a.")</f>
        <v>2.6922056183961596E-2</v>
      </c>
      <c r="O22" s="36">
        <f t="shared" ref="O22" si="32">+IFERROR(O21/K21-1,"n.a.")</f>
        <v>2.0901073944655568E-2</v>
      </c>
      <c r="P22" s="36">
        <f t="shared" ref="P22" si="33">+IFERROR(P21/L21-1,"n.a.")</f>
        <v>2.4752578759746013E-2</v>
      </c>
      <c r="Q22" s="36">
        <f t="shared" ref="Q22" si="34">+IFERROR(Q21/M21-1,"n.a.")</f>
        <v>1.9212839887821742E-2</v>
      </c>
      <c r="R22" s="36">
        <f t="shared" ref="R22" si="35">+IFERROR(R21/N21-1,"n.a.")</f>
        <v>1.7782228359555452E-2</v>
      </c>
      <c r="S22" s="36">
        <f t="shared" ref="S22" si="36">+IFERROR(S21/O21-1,"n.a.")</f>
        <v>1.0956885506595793E-2</v>
      </c>
      <c r="T22" s="36">
        <f t="shared" ref="T22" si="37">+IFERROR(T21/P21-1,"n.a.")</f>
        <v>2.3961477848800206E-2</v>
      </c>
      <c r="U22" s="36">
        <f t="shared" ref="U22" si="38">+IFERROR(U21/Q21-1,"n.a.")</f>
        <v>3.1687674738272831E-2</v>
      </c>
      <c r="V22" s="36">
        <f t="shared" ref="V22:AB22" si="39">+IFERROR(V21/R21-1,"n.a.")</f>
        <v>3.0622999267481799E-2</v>
      </c>
      <c r="W22" s="36">
        <f t="shared" si="39"/>
        <v>3.3359874133062295E-2</v>
      </c>
      <c r="X22" s="36">
        <f t="shared" si="39"/>
        <v>2.6316633344758866E-2</v>
      </c>
      <c r="Y22" s="36">
        <f t="shared" si="39"/>
        <v>1.8683884857050304E-2</v>
      </c>
      <c r="Z22" s="36">
        <f t="shared" si="39"/>
        <v>1.5063705799325922E-2</v>
      </c>
      <c r="AA22" s="36">
        <f t="shared" si="39"/>
        <v>2.7074711441649635E-2</v>
      </c>
      <c r="AB22" s="36">
        <f t="shared" si="39"/>
        <v>2.7494445599628659E-2</v>
      </c>
    </row>
    <row r="23" spans="3:31" s="7" customFormat="1" ht="14.1" customHeight="1" x14ac:dyDescent="0.25">
      <c r="D23" s="13" t="s">
        <v>139</v>
      </c>
      <c r="E23" s="13"/>
      <c r="F23" s="13"/>
      <c r="G23" s="22" t="s">
        <v>135</v>
      </c>
      <c r="H23" s="25">
        <f t="shared" ref="H23:V23" si="40">H34*4*10^3/H15/12</f>
        <v>30.876997443502773</v>
      </c>
      <c r="I23" s="25">
        <f t="shared" si="40"/>
        <v>30.968658845698343</v>
      </c>
      <c r="J23" s="25">
        <f t="shared" si="40"/>
        <v>30.698882963848508</v>
      </c>
      <c r="K23" s="25">
        <f t="shared" si="40"/>
        <v>30.079794530487757</v>
      </c>
      <c r="L23" s="25">
        <f t="shared" si="40"/>
        <v>31.462933021272963</v>
      </c>
      <c r="M23" s="25">
        <f t="shared" si="40"/>
        <v>31.42947954590672</v>
      </c>
      <c r="N23" s="25">
        <f t="shared" si="40"/>
        <v>31.217989833331739</v>
      </c>
      <c r="O23" s="25">
        <f t="shared" si="40"/>
        <v>30.794576692020218</v>
      </c>
      <c r="P23" s="25">
        <f t="shared" si="40"/>
        <v>31.760395424698373</v>
      </c>
      <c r="Q23" s="25">
        <f t="shared" si="40"/>
        <v>31.619329906577121</v>
      </c>
      <c r="R23" s="25">
        <f t="shared" si="40"/>
        <v>31.728381385233082</v>
      </c>
      <c r="S23" s="25">
        <f t="shared" si="40"/>
        <v>31.485827863004712</v>
      </c>
      <c r="T23" s="25">
        <f t="shared" si="40"/>
        <v>33.123096172406598</v>
      </c>
      <c r="U23" s="25">
        <f t="shared" si="40"/>
        <v>33.194536422132266</v>
      </c>
      <c r="V23" s="25">
        <f t="shared" si="40"/>
        <v>33.192753524390909</v>
      </c>
      <c r="W23" s="25">
        <f t="shared" ref="W23:X23" si="41">W34*4*10^3/W15/12</f>
        <v>32.915974435493645</v>
      </c>
      <c r="X23" s="25">
        <f t="shared" si="41"/>
        <v>34.408149316202184</v>
      </c>
      <c r="Y23" s="25">
        <f t="shared" ref="Y23:Z23" si="42">Y34*4*10^3/Y15/12</f>
        <v>34.407294530685526</v>
      </c>
      <c r="Z23" s="25">
        <f t="shared" si="42"/>
        <v>34.409719558529297</v>
      </c>
      <c r="AA23" s="25">
        <f t="shared" ref="AA23:AB23" si="43">AA34*4*10^3/AA15/12</f>
        <v>34.073784084681535</v>
      </c>
      <c r="AB23" s="25">
        <f t="shared" si="43"/>
        <v>35.544999151219152</v>
      </c>
    </row>
    <row r="24" spans="3:31" s="7" customFormat="1" ht="14.1" customHeight="1" x14ac:dyDescent="0.25">
      <c r="D24" s="34" t="s">
        <v>138</v>
      </c>
      <c r="E24" s="13"/>
      <c r="F24" s="19"/>
      <c r="G24" s="42" t="s">
        <v>136</v>
      </c>
      <c r="H24" s="22"/>
      <c r="I24" s="22"/>
      <c r="J24" s="22"/>
      <c r="K24" s="13"/>
      <c r="L24" s="36">
        <f t="shared" ref="L24" si="44">+IFERROR(L23/H23-1,"n.a.")</f>
        <v>1.8976442863082976E-2</v>
      </c>
      <c r="M24" s="36">
        <f t="shared" ref="M24" si="45">+IFERROR(M23/I23-1,"n.a.")</f>
        <v>1.4880227862124062E-2</v>
      </c>
      <c r="N24" s="36">
        <f t="shared" ref="N24" si="46">+IFERROR(N23/J23-1,"n.a.")</f>
        <v>1.6909633816140524E-2</v>
      </c>
      <c r="O24" s="36">
        <f t="shared" ref="O24" si="47">+IFERROR(O23/K23-1,"n.a.")</f>
        <v>2.3762867156821299E-2</v>
      </c>
      <c r="P24" s="36">
        <f t="shared" ref="P24" si="48">+IFERROR(P23/L23-1,"n.a.")</f>
        <v>9.4543761455516684E-3</v>
      </c>
      <c r="Q24" s="36">
        <f t="shared" ref="Q24" si="49">+IFERROR(Q23/M23-1,"n.a.")</f>
        <v>6.0405187554284367E-3</v>
      </c>
      <c r="R24" s="36">
        <f t="shared" ref="R24" si="50">+IFERROR(R23/N23-1,"n.a.")</f>
        <v>1.6349276639086918E-2</v>
      </c>
      <c r="S24" s="36">
        <f t="shared" ref="S24" si="51">+IFERROR(S23/O23-1,"n.a.")</f>
        <v>2.2447172367322077E-2</v>
      </c>
      <c r="T24" s="36">
        <f t="shared" ref="T24" si="52">+IFERROR(T23/P23-1,"n.a.")</f>
        <v>4.2905660634455556E-2</v>
      </c>
      <c r="U24" s="36">
        <f t="shared" ref="U24" si="53">+IFERROR(U23/Q23-1,"n.a.")</f>
        <v>4.9817833591327521E-2</v>
      </c>
      <c r="V24" s="36">
        <f t="shared" ref="V24:AB24" si="54">+IFERROR(V23/R23-1,"n.a.")</f>
        <v>4.6153383035145046E-2</v>
      </c>
      <c r="W24" s="36">
        <f t="shared" si="54"/>
        <v>4.5421914224759163E-2</v>
      </c>
      <c r="X24" s="36">
        <f t="shared" si="54"/>
        <v>3.8796286950557146E-2</v>
      </c>
      <c r="Y24" s="36">
        <f t="shared" si="54"/>
        <v>3.6534871074284991E-2</v>
      </c>
      <c r="Z24" s="36">
        <f t="shared" si="54"/>
        <v>3.6663605905551844E-2</v>
      </c>
      <c r="AA24" s="36">
        <f t="shared" si="54"/>
        <v>3.5174703743219959E-2</v>
      </c>
      <c r="AB24" s="36">
        <f t="shared" si="54"/>
        <v>3.3040133154782714E-2</v>
      </c>
    </row>
    <row r="25" spans="3:31" s="7" customFormat="1" ht="14.1" customHeight="1" x14ac:dyDescent="0.25">
      <c r="D25" s="13" t="s">
        <v>420</v>
      </c>
      <c r="E25" s="13"/>
      <c r="F25" s="13"/>
      <c r="G25" s="22" t="s">
        <v>135</v>
      </c>
      <c r="H25" s="25"/>
      <c r="I25" s="25"/>
      <c r="J25" s="25"/>
      <c r="K25" s="25"/>
      <c r="L25" s="25">
        <f t="shared" ref="L25:AB25" si="55">+SUM(I32:L32)*1000/12/AVERAGE(I15:L15)</f>
        <v>42.708476975775859</v>
      </c>
      <c r="M25" s="25">
        <f t="shared" si="55"/>
        <v>42.965429757235896</v>
      </c>
      <c r="N25" s="25">
        <f t="shared" si="55"/>
        <v>43.241298413266705</v>
      </c>
      <c r="O25" s="25">
        <f t="shared" si="55"/>
        <v>43.449847403231161</v>
      </c>
      <c r="P25" s="25">
        <f t="shared" si="55"/>
        <v>43.73314038048769</v>
      </c>
      <c r="Q25" s="25">
        <f t="shared" si="55"/>
        <v>43.943882742503071</v>
      </c>
      <c r="R25" s="25">
        <f t="shared" si="55"/>
        <v>44.130608883658638</v>
      </c>
      <c r="S25" s="25">
        <f t="shared" si="55"/>
        <v>44.235745598574404</v>
      </c>
      <c r="T25" s="25">
        <f t="shared" si="55"/>
        <v>44.520907092294124</v>
      </c>
      <c r="U25" s="25">
        <f t="shared" si="55"/>
        <v>44.879265691375487</v>
      </c>
      <c r="V25" s="25">
        <f t="shared" si="55"/>
        <v>45.213296213979888</v>
      </c>
      <c r="W25" s="25">
        <f t="shared" si="55"/>
        <v>45.561236657434819</v>
      </c>
      <c r="X25" s="25">
        <f t="shared" si="55"/>
        <v>45.874842695662679</v>
      </c>
      <c r="Y25" s="25">
        <f t="shared" si="55"/>
        <v>46.092348621498168</v>
      </c>
      <c r="Z25" s="25">
        <f t="shared" si="55"/>
        <v>46.257409634363484</v>
      </c>
      <c r="AA25" s="25">
        <f t="shared" si="55"/>
        <v>46.553355388785739</v>
      </c>
      <c r="AB25" s="25">
        <f t="shared" si="55"/>
        <v>46.897803808798621</v>
      </c>
    </row>
    <row r="26" spans="3:31" s="20" customFormat="1" ht="14.1" customHeight="1" x14ac:dyDescent="0.25">
      <c r="D26" s="13" t="s">
        <v>408</v>
      </c>
      <c r="E26" s="13"/>
      <c r="F26" s="13"/>
      <c r="G26" s="22" t="s">
        <v>134</v>
      </c>
      <c r="H26" s="17"/>
      <c r="I26" s="17"/>
      <c r="J26" s="17"/>
      <c r="K26" s="17"/>
      <c r="L26" s="17">
        <f t="shared" ref="L26:Z26" si="56">+L12*L25*12/1000</f>
        <v>2256.0279752528704</v>
      </c>
      <c r="M26" s="17">
        <f t="shared" si="56"/>
        <v>2335.255319548095</v>
      </c>
      <c r="N26" s="17">
        <f t="shared" si="56"/>
        <v>2410.2170462062286</v>
      </c>
      <c r="O26" s="17">
        <f t="shared" si="56"/>
        <v>2477.734673944231</v>
      </c>
      <c r="P26" s="17">
        <f t="shared" si="56"/>
        <v>2550.3577332916184</v>
      </c>
      <c r="Q26" s="17">
        <f t="shared" si="56"/>
        <v>2619.0265842661038</v>
      </c>
      <c r="R26" s="17">
        <f t="shared" si="56"/>
        <v>2686.0749995274664</v>
      </c>
      <c r="S26" s="17">
        <f t="shared" si="56"/>
        <v>2745.9951303034145</v>
      </c>
      <c r="T26" s="17">
        <f t="shared" si="56"/>
        <v>2821.9532439543541</v>
      </c>
      <c r="U26" s="17">
        <f t="shared" si="56"/>
        <v>2905.7023126420977</v>
      </c>
      <c r="V26" s="17">
        <f t="shared" si="56"/>
        <v>2985.0329974982665</v>
      </c>
      <c r="W26" s="17">
        <f t="shared" si="56"/>
        <v>3068.1036999837256</v>
      </c>
      <c r="X26" s="17">
        <f t="shared" si="56"/>
        <v>3150.2100339640101</v>
      </c>
      <c r="Y26" s="17">
        <f t="shared" si="56"/>
        <v>3225.3961672332193</v>
      </c>
      <c r="Z26" s="17">
        <f t="shared" si="56"/>
        <v>3297.4879403499353</v>
      </c>
      <c r="AA26" s="17">
        <f>+AA12*AA25*12/1000</f>
        <v>3447.5925293562273</v>
      </c>
      <c r="AB26" s="17">
        <f>+AB12*AB25*12/1000</f>
        <v>3532.8678382813705</v>
      </c>
    </row>
    <row r="27" spans="3:31" s="7" customFormat="1" ht="14.1" customHeight="1" x14ac:dyDescent="0.25">
      <c r="D27" s="34" t="s">
        <v>138</v>
      </c>
      <c r="E27" s="13"/>
      <c r="F27" s="13"/>
      <c r="G27" s="42" t="s">
        <v>136</v>
      </c>
      <c r="H27" s="22"/>
      <c r="I27" s="22"/>
      <c r="J27" s="22"/>
      <c r="K27" s="13"/>
      <c r="L27" s="36" t="str">
        <f t="shared" ref="L27" si="57">+IFERROR(L26/H26-1,"n.a.")</f>
        <v>n.a.</v>
      </c>
      <c r="M27" s="36" t="str">
        <f t="shared" ref="M27" si="58">+IFERROR(M26/I26-1,"n.a.")</f>
        <v>n.a.</v>
      </c>
      <c r="N27" s="36" t="str">
        <f t="shared" ref="N27" si="59">+IFERROR(N26/J26-1,"n.a.")</f>
        <v>n.a.</v>
      </c>
      <c r="O27" s="36" t="str">
        <f>+IFERROR(O26/K26-1,"n.a.")</f>
        <v>n.a.</v>
      </c>
      <c r="P27" s="36">
        <f>+IFERROR(P26/L26-1,"n.a.")</f>
        <v>0.1304637004803797</v>
      </c>
      <c r="Q27" s="36">
        <f t="shared" ref="Q27" si="60">+IFERROR(Q26/M26-1,"n.a.")</f>
        <v>0.1215161624266945</v>
      </c>
      <c r="R27" s="36">
        <f t="shared" ref="R27" si="61">+IFERROR(R26/N26-1,"n.a.")</f>
        <v>0.11445357328106542</v>
      </c>
      <c r="S27" s="36">
        <f t="shared" ref="S27" si="62">+IFERROR(S26/O26-1,"n.a.")</f>
        <v>0.10826843534951536</v>
      </c>
      <c r="T27" s="36">
        <f t="shared" ref="T27" si="63">+IFERROR(T26/P26-1,"n.a.")</f>
        <v>0.10649310373890208</v>
      </c>
      <c r="U27" s="36">
        <f t="shared" ref="U27" si="64">+IFERROR(U26/Q26-1,"n.a.")</f>
        <v>0.1094588844947999</v>
      </c>
      <c r="V27" s="36">
        <f t="shared" ref="V27:AB27" si="65">+IFERROR(V26/R26-1,"n.a.")</f>
        <v>0.11129919977044311</v>
      </c>
      <c r="W27" s="36">
        <f t="shared" si="65"/>
        <v>0.11730121664298809</v>
      </c>
      <c r="X27" s="36">
        <f t="shared" si="65"/>
        <v>0.11632254741034465</v>
      </c>
      <c r="Y27" s="36">
        <f t="shared" si="65"/>
        <v>0.11002292051742568</v>
      </c>
      <c r="Z27" s="36">
        <f t="shared" si="65"/>
        <v>0.10467386562009029</v>
      </c>
      <c r="AA27" s="36">
        <f t="shared" si="65"/>
        <v>0.1236883972906504</v>
      </c>
      <c r="AB27" s="36">
        <f t="shared" si="65"/>
        <v>0.12147056868962158</v>
      </c>
    </row>
    <row r="28" spans="3:31" s="20" customFormat="1" ht="14.1" customHeight="1" x14ac:dyDescent="0.25">
      <c r="D28" s="13" t="s">
        <v>476</v>
      </c>
      <c r="E28" s="13"/>
      <c r="F28" s="13"/>
      <c r="G28" s="22" t="s">
        <v>134</v>
      </c>
      <c r="H28" s="17"/>
      <c r="I28" s="17"/>
      <c r="J28" s="17"/>
      <c r="K28" s="17"/>
      <c r="L28" s="17">
        <f t="shared" ref="L28:AA28" si="66">+L12*L21*12/1000</f>
        <v>2303.8152567986808</v>
      </c>
      <c r="M28" s="17">
        <f t="shared" si="66"/>
        <v>2365.3364082703274</v>
      </c>
      <c r="N28" s="17">
        <f t="shared" si="66"/>
        <v>2417.3136609631097</v>
      </c>
      <c r="O28" s="17">
        <f t="shared" si="66"/>
        <v>2469.9541730722294</v>
      </c>
      <c r="P28" s="17">
        <f t="shared" si="66"/>
        <v>2606.3138485944905</v>
      </c>
      <c r="Q28" s="17">
        <f t="shared" si="66"/>
        <v>2643.5289603193378</v>
      </c>
      <c r="R28" s="17">
        <f t="shared" si="66"/>
        <v>2686.6349323597988</v>
      </c>
      <c r="S28" s="17">
        <f t="shared" si="66"/>
        <v>2718.1999372352452</v>
      </c>
      <c r="T28" s="17">
        <f t="shared" si="66"/>
        <v>2900.7192799257509</v>
      </c>
      <c r="U28" s="17">
        <f t="shared" si="66"/>
        <v>2962.7582203705124</v>
      </c>
      <c r="V28" s="17">
        <f t="shared" si="66"/>
        <v>3003.4004294661245</v>
      </c>
      <c r="W28" s="17">
        <f t="shared" si="66"/>
        <v>3047.0607412037934</v>
      </c>
      <c r="X28" s="17">
        <f t="shared" si="66"/>
        <v>3225.2707795063443</v>
      </c>
      <c r="Y28" s="17">
        <f t="shared" si="66"/>
        <v>3262.0040696973242</v>
      </c>
      <c r="Z28" s="17">
        <f t="shared" si="66"/>
        <v>3291.739648127093</v>
      </c>
      <c r="AA28" s="17">
        <f t="shared" si="66"/>
        <v>3441.7043378422727</v>
      </c>
      <c r="AB28" s="17">
        <f>+AB12*AB21*12/1000</f>
        <v>3635.4286716399911</v>
      </c>
    </row>
    <row r="29" spans="3:31" s="7" customFormat="1" ht="14.1" customHeight="1" x14ac:dyDescent="0.25">
      <c r="D29" s="34" t="s">
        <v>138</v>
      </c>
      <c r="E29" s="13"/>
      <c r="F29" s="13"/>
      <c r="G29" s="42" t="s">
        <v>136</v>
      </c>
      <c r="H29" s="22"/>
      <c r="I29" s="22"/>
      <c r="J29" s="22"/>
      <c r="K29" s="13"/>
      <c r="L29" s="36" t="str">
        <f t="shared" ref="L29:N29" si="67">+IFERROR(L28/H28-1,"n.a.")</f>
        <v>n.a.</v>
      </c>
      <c r="M29" s="36" t="str">
        <f t="shared" si="67"/>
        <v>n.a.</v>
      </c>
      <c r="N29" s="36" t="str">
        <f t="shared" si="67"/>
        <v>n.a.</v>
      </c>
      <c r="O29" s="36" t="str">
        <f>+IFERROR(O28/K28-1,"n.a.")</f>
        <v>n.a.</v>
      </c>
      <c r="P29" s="36">
        <f>+IFERROR(P28/L28-1,"n.a.")</f>
        <v>0.13130331996158118</v>
      </c>
      <c r="Q29" s="36">
        <f t="shared" ref="Q29:AB29" si="68">+IFERROR(Q28/M28-1,"n.a.")</f>
        <v>0.11761225636924988</v>
      </c>
      <c r="R29" s="36">
        <f t="shared" si="68"/>
        <v>0.11141345690711302</v>
      </c>
      <c r="S29" s="36">
        <f t="shared" si="68"/>
        <v>0.1005062226940987</v>
      </c>
      <c r="T29" s="36">
        <f t="shared" si="68"/>
        <v>0.11295854928984261</v>
      </c>
      <c r="U29" s="36">
        <f t="shared" si="68"/>
        <v>0.12075875272900793</v>
      </c>
      <c r="V29" s="36">
        <f t="shared" si="68"/>
        <v>0.11790418314411455</v>
      </c>
      <c r="W29" s="36">
        <f t="shared" si="68"/>
        <v>0.12098477358624371</v>
      </c>
      <c r="X29" s="36">
        <f t="shared" si="68"/>
        <v>0.11188655924984947</v>
      </c>
      <c r="Y29" s="36">
        <f t="shared" si="68"/>
        <v>0.10100245348045611</v>
      </c>
      <c r="Z29" s="36">
        <f t="shared" si="68"/>
        <v>9.600425432189974E-2</v>
      </c>
      <c r="AA29" s="36">
        <f t="shared" si="68"/>
        <v>0.12951615676770811</v>
      </c>
      <c r="AB29" s="36">
        <f t="shared" si="68"/>
        <v>0.12717006421284882</v>
      </c>
    </row>
    <row r="30" spans="3:31" s="7" customFormat="1" ht="14.1" customHeight="1" x14ac:dyDescent="0.25">
      <c r="D30" s="99"/>
      <c r="F30" s="32"/>
      <c r="G30" s="100"/>
      <c r="H30" s="41"/>
      <c r="I30" s="41"/>
      <c r="J30" s="41"/>
      <c r="M30" s="101"/>
      <c r="N30" s="101"/>
      <c r="O30" s="101"/>
      <c r="P30" s="101"/>
      <c r="Q30" s="101"/>
      <c r="R30" s="101"/>
      <c r="S30" s="101"/>
      <c r="T30" s="101"/>
      <c r="U30" s="101"/>
      <c r="V30" s="101"/>
      <c r="W30" s="101"/>
      <c r="X30" s="101"/>
      <c r="Y30" s="101"/>
      <c r="Z30" s="101"/>
      <c r="AA30" s="101"/>
      <c r="AB30" s="101"/>
    </row>
    <row r="31" spans="3:31" s="7" customFormat="1" ht="14.1" customHeight="1" x14ac:dyDescent="0.25">
      <c r="D31" s="33" t="s">
        <v>143</v>
      </c>
      <c r="E31" s="12"/>
      <c r="F31" s="12"/>
      <c r="G31" s="39"/>
      <c r="H31" s="39"/>
      <c r="I31" s="39"/>
      <c r="J31" s="39"/>
      <c r="K31" s="12"/>
      <c r="L31" s="220"/>
      <c r="M31" s="220"/>
      <c r="N31" s="220"/>
      <c r="O31" s="12"/>
      <c r="P31" s="12"/>
      <c r="Q31" s="12"/>
      <c r="R31" s="12"/>
      <c r="S31" s="12"/>
      <c r="T31" s="12"/>
      <c r="U31" s="12"/>
      <c r="V31" s="12"/>
      <c r="W31" s="12"/>
      <c r="X31" s="12"/>
      <c r="Y31" s="12"/>
      <c r="Z31" s="12"/>
      <c r="AA31" s="12"/>
      <c r="AB31" s="12"/>
    </row>
    <row r="32" spans="3:31" s="20" customFormat="1" ht="14.1" customHeight="1" x14ac:dyDescent="0.25">
      <c r="D32" s="13" t="s">
        <v>158</v>
      </c>
      <c r="E32" s="13"/>
      <c r="F32" s="13"/>
      <c r="G32" s="22" t="s">
        <v>134</v>
      </c>
      <c r="H32" s="5">
        <v>485.59</v>
      </c>
      <c r="I32" s="5">
        <v>503.173</v>
      </c>
      <c r="J32" s="5">
        <v>518.44200000000001</v>
      </c>
      <c r="K32" s="5">
        <v>536.46799999999996</v>
      </c>
      <c r="L32" s="5">
        <v>566.86099999999999</v>
      </c>
      <c r="M32" s="5">
        <v>582.048</v>
      </c>
      <c r="N32" s="5">
        <v>597.99199999999996</v>
      </c>
      <c r="O32" s="5">
        <v>611.25699999999995</v>
      </c>
      <c r="P32" s="5">
        <v>643.48900000000003</v>
      </c>
      <c r="Q32" s="5">
        <v>652.57100000000003</v>
      </c>
      <c r="R32" s="5">
        <v>665.80499999999995</v>
      </c>
      <c r="S32" s="5">
        <v>673.43</v>
      </c>
      <c r="T32" s="5">
        <v>716.69799999999998</v>
      </c>
      <c r="U32" s="5">
        <v>731.55799999999999</v>
      </c>
      <c r="V32" s="5">
        <v>744.73099999999999</v>
      </c>
      <c r="W32" s="5">
        <v>754.82</v>
      </c>
      <c r="X32" s="5">
        <v>796.97</v>
      </c>
      <c r="Y32" s="5">
        <v>806.59</v>
      </c>
      <c r="Z32" s="5">
        <v>816.58</v>
      </c>
      <c r="AA32" s="5">
        <v>847.6</v>
      </c>
      <c r="AB32" s="5">
        <v>899.19600000000003</v>
      </c>
      <c r="AE32" s="232"/>
    </row>
    <row r="33" spans="3:33" s="7" customFormat="1" ht="14.1" customHeight="1" x14ac:dyDescent="0.25">
      <c r="D33" s="34" t="s">
        <v>138</v>
      </c>
      <c r="E33" s="19"/>
      <c r="F33" s="19"/>
      <c r="G33" s="42" t="s">
        <v>136</v>
      </c>
      <c r="H33" s="22"/>
      <c r="I33" s="22"/>
      <c r="J33" s="22"/>
      <c r="K33" s="13"/>
      <c r="L33" s="36">
        <f t="shared" ref="L33:N33" si="69">+IFERROR(L32/H32-1,"n.a.")</f>
        <v>0.16736547292983794</v>
      </c>
      <c r="M33" s="36">
        <f t="shared" si="69"/>
        <v>0.15675523130215652</v>
      </c>
      <c r="N33" s="36">
        <f t="shared" si="69"/>
        <v>0.15344050057672787</v>
      </c>
      <c r="O33" s="36">
        <f>+IFERROR(O32/K32-1,"n.a.")</f>
        <v>0.13940999276750898</v>
      </c>
      <c r="P33" s="36">
        <f>+IFERROR(P32/L32-1,"n.a.")</f>
        <v>0.13517952372803932</v>
      </c>
      <c r="Q33" s="36">
        <f t="shared" ref="Q33" si="70">+IFERROR(Q32/M32-1,"n.a.")</f>
        <v>0.12116354664907369</v>
      </c>
      <c r="R33" s="36">
        <f t="shared" ref="R33" si="71">+IFERROR(R32/N32-1,"n.a.")</f>
        <v>0.11340118262451671</v>
      </c>
      <c r="S33" s="36">
        <f t="shared" ref="S33" si="72">+IFERROR(S32/O32-1,"n.a.")</f>
        <v>0.10171335461189002</v>
      </c>
      <c r="T33" s="36">
        <f t="shared" ref="T33" si="73">+IFERROR(T32/P32-1,"n.a.")</f>
        <v>0.1137688445334728</v>
      </c>
      <c r="U33" s="36">
        <f t="shared" ref="U33" si="74">+IFERROR(U32/Q32-1,"n.a.")</f>
        <v>0.12103970295952471</v>
      </c>
      <c r="V33" s="36">
        <f t="shared" ref="V33:AB33" si="75">+IFERROR(V32/R32-1,"n.a.")</f>
        <v>0.11854221581393953</v>
      </c>
      <c r="W33" s="36">
        <f t="shared" si="75"/>
        <v>0.12085888659548893</v>
      </c>
      <c r="X33" s="36">
        <f t="shared" si="75"/>
        <v>0.11200254500500906</v>
      </c>
      <c r="Y33" s="36">
        <f t="shared" si="75"/>
        <v>0.10256466336230363</v>
      </c>
      <c r="Z33" s="36">
        <f t="shared" si="75"/>
        <v>9.6476445857631932E-2</v>
      </c>
      <c r="AA33" s="36">
        <f t="shared" si="75"/>
        <v>0.12291672186746494</v>
      </c>
      <c r="AB33" s="36">
        <f t="shared" si="75"/>
        <v>0.12826831624778845</v>
      </c>
    </row>
    <row r="34" spans="3:33" s="20" customFormat="1" ht="14.1" customHeight="1" x14ac:dyDescent="0.25">
      <c r="D34" s="13" t="s">
        <v>10</v>
      </c>
      <c r="E34" s="13"/>
      <c r="F34" s="13"/>
      <c r="G34" s="22" t="s">
        <v>134</v>
      </c>
      <c r="H34" s="5">
        <v>353.71199999999999</v>
      </c>
      <c r="I34" s="5">
        <v>366.55700000000002</v>
      </c>
      <c r="J34" s="5">
        <v>376.86399999999998</v>
      </c>
      <c r="K34" s="5">
        <v>380.34699999999998</v>
      </c>
      <c r="L34" s="5">
        <v>408.93900000000002</v>
      </c>
      <c r="M34" s="5">
        <v>420.35700000000003</v>
      </c>
      <c r="N34" s="5">
        <v>430.452</v>
      </c>
      <c r="O34" s="5">
        <v>434.58600000000001</v>
      </c>
      <c r="P34" s="5">
        <v>457.28899999999999</v>
      </c>
      <c r="Q34" s="5">
        <v>465.19799999999998</v>
      </c>
      <c r="R34" s="5">
        <v>478.59100000000001</v>
      </c>
      <c r="S34" s="5">
        <v>484.23099999999999</v>
      </c>
      <c r="T34" s="5">
        <v>518.73699999999997</v>
      </c>
      <c r="U34" s="5">
        <v>530.66999999999996</v>
      </c>
      <c r="V34" s="5">
        <v>543.39099999999996</v>
      </c>
      <c r="W34" s="5">
        <v>549.09</v>
      </c>
      <c r="X34" s="5">
        <v>583.851</v>
      </c>
      <c r="Y34" s="5">
        <v>595.351</v>
      </c>
      <c r="Z34" s="5">
        <v>608.49400000000003</v>
      </c>
      <c r="AA34" s="5">
        <v>621.44500000000005</v>
      </c>
      <c r="AB34" s="5">
        <v>662.29600000000005</v>
      </c>
      <c r="AD34" s="302"/>
      <c r="AE34" s="232"/>
    </row>
    <row r="35" spans="3:33" s="7" customFormat="1" ht="14.1" customHeight="1" x14ac:dyDescent="0.25">
      <c r="D35" s="34" t="s">
        <v>140</v>
      </c>
      <c r="E35" s="13"/>
      <c r="F35" s="13"/>
      <c r="G35" s="42" t="s">
        <v>136</v>
      </c>
      <c r="H35" s="45">
        <f t="shared" ref="H35:K35" si="76">+IFERROR(H34/H32,"n.a.")</f>
        <v>0.72841697728536425</v>
      </c>
      <c r="I35" s="45">
        <f t="shared" si="76"/>
        <v>0.7284909961385051</v>
      </c>
      <c r="J35" s="45">
        <f t="shared" si="76"/>
        <v>0.72691641495094916</v>
      </c>
      <c r="K35" s="45">
        <f t="shared" si="76"/>
        <v>0.70898357404355905</v>
      </c>
      <c r="L35" s="45">
        <f t="shared" ref="L35:W35" si="77">+IFERROR(L34/L32,"n.a.")</f>
        <v>0.72140965774678456</v>
      </c>
      <c r="M35" s="51">
        <f t="shared" si="77"/>
        <v>0.72220332343724236</v>
      </c>
      <c r="N35" s="51">
        <f t="shared" si="77"/>
        <v>0.71982902781308111</v>
      </c>
      <c r="O35" s="51">
        <f t="shared" si="77"/>
        <v>0.71097099910512285</v>
      </c>
      <c r="P35" s="51">
        <f t="shared" si="77"/>
        <v>0.71063996431951437</v>
      </c>
      <c r="Q35" s="51">
        <f t="shared" si="77"/>
        <v>0.71286955748876357</v>
      </c>
      <c r="R35" s="51">
        <f t="shared" si="77"/>
        <v>0.71881556912309164</v>
      </c>
      <c r="S35" s="51">
        <f t="shared" si="77"/>
        <v>0.71905172029758113</v>
      </c>
      <c r="T35" s="51">
        <f t="shared" si="77"/>
        <v>0.72378742510792549</v>
      </c>
      <c r="U35" s="51">
        <f t="shared" si="77"/>
        <v>0.72539702935379013</v>
      </c>
      <c r="V35" s="51">
        <f t="shared" si="77"/>
        <v>0.7296473491770854</v>
      </c>
      <c r="W35" s="51">
        <f t="shared" si="77"/>
        <v>0.72744495376381124</v>
      </c>
      <c r="X35" s="51">
        <f t="shared" ref="X35:Y35" si="78">+IFERROR(X34/X32,"n.a.")</f>
        <v>0.73258842867360119</v>
      </c>
      <c r="Y35" s="51">
        <f t="shared" si="78"/>
        <v>0.73810858056757456</v>
      </c>
      <c r="Z35" s="51">
        <f t="shared" ref="Z35" si="79">+IFERROR(Z34/Z32,"n.a.")</f>
        <v>0.74517377354331482</v>
      </c>
      <c r="AA35" s="51">
        <f t="shared" ref="AA35:AB35" si="80">+IFERROR(AA34/AA32,"n.a.")</f>
        <v>0.73318192543652672</v>
      </c>
      <c r="AB35" s="51">
        <f t="shared" si="80"/>
        <v>0.73654242234173639</v>
      </c>
    </row>
    <row r="36" spans="3:33" s="7" customFormat="1" ht="14.1" customHeight="1" x14ac:dyDescent="0.25">
      <c r="D36" s="13" t="s">
        <v>239</v>
      </c>
      <c r="E36" s="13"/>
      <c r="F36" s="13"/>
      <c r="G36" s="22" t="s">
        <v>134</v>
      </c>
      <c r="H36" s="22"/>
      <c r="I36" s="22"/>
      <c r="J36" s="22"/>
      <c r="K36" s="13"/>
      <c r="L36" s="44">
        <v>-20.100000000000001</v>
      </c>
      <c r="M36" s="44">
        <v>-22.9</v>
      </c>
      <c r="N36" s="44">
        <v>-24.3</v>
      </c>
      <c r="O36" s="44">
        <v>-26.8</v>
      </c>
      <c r="P36" s="44">
        <v>-28.7</v>
      </c>
      <c r="Q36" s="44">
        <v>-28.8</v>
      </c>
      <c r="R36" s="44">
        <v>-28.8</v>
      </c>
      <c r="S36" s="44">
        <v>-31.5</v>
      </c>
      <c r="T36" s="44">
        <v>-34.5</v>
      </c>
      <c r="U36" s="44">
        <v>-37.5</v>
      </c>
      <c r="V36" s="44">
        <v>-37.1</v>
      </c>
      <c r="W36" s="44">
        <v>-45.87</v>
      </c>
      <c r="X36" s="44">
        <v>-47.6</v>
      </c>
      <c r="Y36" s="44">
        <v>-48.3</v>
      </c>
      <c r="Z36" s="44">
        <v>-45.2</v>
      </c>
      <c r="AA36" s="44">
        <v>-50.32</v>
      </c>
      <c r="AB36" s="44">
        <v>-48.639000000000003</v>
      </c>
      <c r="AD36" s="301"/>
      <c r="AE36" s="232"/>
      <c r="AF36" s="20"/>
    </row>
    <row r="37" spans="3:33" s="7" customFormat="1" ht="14.1" customHeight="1" x14ac:dyDescent="0.25">
      <c r="D37" s="34" t="s">
        <v>273</v>
      </c>
      <c r="E37" s="13"/>
      <c r="F37" s="13"/>
      <c r="G37" s="42" t="s">
        <v>136</v>
      </c>
      <c r="H37" s="22"/>
      <c r="I37" s="22"/>
      <c r="J37" s="22"/>
      <c r="K37" s="13"/>
      <c r="L37" s="45">
        <f t="shared" ref="L37:W37" si="81">+IFERROR(-L36/L32,"n.a.")</f>
        <v>3.5458428080252478E-2</v>
      </c>
      <c r="M37" s="51">
        <f t="shared" si="81"/>
        <v>3.9343834185496723E-2</v>
      </c>
      <c r="N37" s="51">
        <f t="shared" si="81"/>
        <v>4.063599513036964E-2</v>
      </c>
      <c r="O37" s="51">
        <f t="shared" si="81"/>
        <v>4.384407867721761E-2</v>
      </c>
      <c r="P37" s="51">
        <f t="shared" si="81"/>
        <v>4.4600607003383114E-2</v>
      </c>
      <c r="Q37" s="51">
        <f t="shared" si="81"/>
        <v>4.4133128808972508E-2</v>
      </c>
      <c r="R37" s="51">
        <f t="shared" si="81"/>
        <v>4.3255908261427903E-2</v>
      </c>
      <c r="S37" s="51">
        <f t="shared" si="81"/>
        <v>4.6775462928589466E-2</v>
      </c>
      <c r="T37" s="51">
        <f t="shared" si="81"/>
        <v>4.81374302704905E-2</v>
      </c>
      <c r="U37" s="51">
        <f t="shared" si="81"/>
        <v>5.1260460551316507E-2</v>
      </c>
      <c r="V37" s="51">
        <f t="shared" si="81"/>
        <v>4.9816645204778638E-2</v>
      </c>
      <c r="W37" s="51">
        <f t="shared" si="81"/>
        <v>6.0769454969396668E-2</v>
      </c>
      <c r="X37" s="51">
        <f t="shared" ref="X37:Y37" si="82">+IFERROR(-X36/X32,"n.a.")</f>
        <v>5.9726213031858162E-2</v>
      </c>
      <c r="Y37" s="51">
        <f t="shared" si="82"/>
        <v>5.9881724296110779E-2</v>
      </c>
      <c r="Z37" s="51">
        <f t="shared" ref="Z37" si="83">+IFERROR(-Z36/Z32,"n.a.")</f>
        <v>5.5352812951578532E-2</v>
      </c>
      <c r="AA37" s="51">
        <f t="shared" ref="AA37:AB37" si="84">+IFERROR(-AA36/AA32,"n.a.")</f>
        <v>5.9367626238791882E-2</v>
      </c>
      <c r="AB37" s="51">
        <f t="shared" si="84"/>
        <v>5.409165521198938E-2</v>
      </c>
      <c r="AD37" s="303"/>
      <c r="AF37" s="303"/>
      <c r="AG37" s="305"/>
    </row>
    <row r="38" spans="3:33" s="7" customFormat="1" ht="14.1" customHeight="1" x14ac:dyDescent="0.25">
      <c r="G38" s="41"/>
      <c r="H38" s="41"/>
      <c r="I38" s="41"/>
      <c r="J38" s="41"/>
    </row>
    <row r="39" spans="3:33" s="7" customFormat="1" ht="14.1" customHeight="1" x14ac:dyDescent="0.25">
      <c r="C39" s="46" t="s">
        <v>11</v>
      </c>
      <c r="G39" s="41"/>
      <c r="H39" s="41"/>
      <c r="I39" s="41"/>
      <c r="J39" s="41"/>
      <c r="L39" s="63"/>
      <c r="M39" s="63"/>
      <c r="N39" s="63"/>
      <c r="O39" s="63"/>
      <c r="P39" s="63"/>
      <c r="Q39" s="63"/>
      <c r="R39" s="63"/>
      <c r="S39" s="63"/>
      <c r="T39" s="63"/>
      <c r="U39" s="63"/>
      <c r="V39" s="63"/>
      <c r="W39" s="63"/>
      <c r="X39" s="63"/>
      <c r="Y39" s="63"/>
      <c r="Z39" s="63"/>
      <c r="AA39" s="63"/>
      <c r="AB39" s="63"/>
    </row>
    <row r="40" spans="3:33" s="7" customFormat="1" ht="14.1" customHeight="1" x14ac:dyDescent="0.25">
      <c r="D40" s="33" t="s">
        <v>186</v>
      </c>
      <c r="E40" s="12"/>
      <c r="F40" s="12"/>
      <c r="G40" s="39"/>
      <c r="H40" s="39"/>
      <c r="I40" s="39"/>
      <c r="J40" s="39"/>
      <c r="K40" s="12"/>
      <c r="L40" s="12"/>
      <c r="M40" s="12"/>
      <c r="N40" s="12"/>
      <c r="O40" s="12"/>
      <c r="P40" s="12"/>
      <c r="Q40" s="12"/>
      <c r="R40" s="12"/>
      <c r="S40" s="12"/>
      <c r="T40" s="12"/>
      <c r="U40" s="12"/>
      <c r="V40" s="12"/>
      <c r="W40" s="12"/>
      <c r="X40" s="12"/>
      <c r="Y40" s="12"/>
      <c r="Z40" s="12"/>
      <c r="AA40" s="12"/>
      <c r="AB40" s="12"/>
    </row>
    <row r="41" spans="3:33" s="7" customFormat="1" ht="14.1" customHeight="1" x14ac:dyDescent="0.25">
      <c r="D41" s="13" t="s">
        <v>145</v>
      </c>
      <c r="E41" s="13"/>
      <c r="F41" s="13"/>
      <c r="G41" s="22" t="s">
        <v>135</v>
      </c>
      <c r="H41" s="22"/>
      <c r="I41" s="22"/>
      <c r="J41" s="22"/>
      <c r="K41" s="21"/>
      <c r="L41" s="17">
        <f t="shared" ref="L41:V41" si="85">+L49*1000/L9</f>
        <v>469.93854145617809</v>
      </c>
      <c r="M41" s="17">
        <f t="shared" si="85"/>
        <v>459.31171332412504</v>
      </c>
      <c r="N41" s="17">
        <f t="shared" si="85"/>
        <v>522.08040165470425</v>
      </c>
      <c r="O41" s="17">
        <f t="shared" si="85"/>
        <v>474.43303817917831</v>
      </c>
      <c r="P41" s="17">
        <f t="shared" si="85"/>
        <v>463.98541835320765</v>
      </c>
      <c r="Q41" s="17">
        <f t="shared" si="85"/>
        <v>447.41667081859396</v>
      </c>
      <c r="R41" s="17">
        <f t="shared" si="85"/>
        <v>457.99001470820247</v>
      </c>
      <c r="S41" s="17">
        <f t="shared" si="85"/>
        <v>448.06403574087858</v>
      </c>
      <c r="T41" s="17">
        <f t="shared" si="85"/>
        <v>454.66442058778739</v>
      </c>
      <c r="U41" s="17">
        <f t="shared" si="85"/>
        <v>441.78301046277858</v>
      </c>
      <c r="V41" s="17">
        <f t="shared" si="85"/>
        <v>424.11993249872449</v>
      </c>
      <c r="W41" s="17">
        <f t="shared" ref="W41:X41" si="86">+W49*1000/W9</f>
        <v>428.89651094027204</v>
      </c>
      <c r="X41" s="17">
        <f t="shared" si="86"/>
        <v>452.53645550263917</v>
      </c>
      <c r="Y41" s="17">
        <f t="shared" ref="Y41:Z41" si="87">+Y49*1000/Y9</f>
        <v>417.55758565938743</v>
      </c>
      <c r="Z41" s="17">
        <f t="shared" si="87"/>
        <v>404.31197709233027</v>
      </c>
      <c r="AA41" s="17">
        <f t="shared" ref="AA41:AB41" si="88">+AA49*1000/AA9</f>
        <v>386.59284779101932</v>
      </c>
      <c r="AB41" s="17">
        <f t="shared" si="88"/>
        <v>420.20889977656338</v>
      </c>
    </row>
    <row r="42" spans="3:33" s="7" customFormat="1" ht="14.1" customHeight="1" x14ac:dyDescent="0.25">
      <c r="D42" s="13" t="s">
        <v>146</v>
      </c>
      <c r="E42" s="13"/>
      <c r="F42" s="13"/>
      <c r="G42" s="22" t="s">
        <v>135</v>
      </c>
      <c r="H42" s="22"/>
      <c r="I42" s="22"/>
      <c r="J42" s="22"/>
      <c r="K42" s="21"/>
      <c r="L42" s="17">
        <f t="shared" ref="L42:Y42" si="89">+(L53-L49)*1000/L9</f>
        <v>-1844.5399480534841</v>
      </c>
      <c r="M42" s="17">
        <f t="shared" si="89"/>
        <v>-1882.8035328677315</v>
      </c>
      <c r="N42" s="17">
        <f t="shared" si="89"/>
        <v>-1927.2253398053349</v>
      </c>
      <c r="O42" s="17">
        <f t="shared" si="89"/>
        <v>-1899.7515388233369</v>
      </c>
      <c r="P42" s="17">
        <f t="shared" si="89"/>
        <v>-1853.8954750209837</v>
      </c>
      <c r="Q42" s="17">
        <f t="shared" si="89"/>
        <v>-1853.5399332370082</v>
      </c>
      <c r="R42" s="17">
        <f t="shared" si="89"/>
        <v>-1885.8002229132419</v>
      </c>
      <c r="S42" s="17">
        <f t="shared" si="89"/>
        <v>-1886.6293695035317</v>
      </c>
      <c r="T42" s="17">
        <f t="shared" si="89"/>
        <v>-1859.0633089690878</v>
      </c>
      <c r="U42" s="17">
        <f t="shared" si="89"/>
        <v>-1833.8270073094843</v>
      </c>
      <c r="V42" s="17">
        <f t="shared" si="89"/>
        <v>-1858.6593932734193</v>
      </c>
      <c r="W42" s="17">
        <f t="shared" si="89"/>
        <v>-1951.9810762862212</v>
      </c>
      <c r="X42" s="17">
        <f t="shared" si="89"/>
        <v>-1921.0552981383053</v>
      </c>
      <c r="Y42" s="17">
        <f t="shared" si="89"/>
        <v>-1891.4605241963318</v>
      </c>
      <c r="Z42" s="17">
        <f t="shared" ref="Z42:AA42" si="90">+(Z53-Z49)*1000/Z9</f>
        <v>-1890.2325277718189</v>
      </c>
      <c r="AA42" s="17">
        <f t="shared" si="90"/>
        <v>-2010.1076450795608</v>
      </c>
      <c r="AB42" s="17">
        <f>+(AB53-AB49)*1000/AB9</f>
        <v>-1993.7231360091885</v>
      </c>
    </row>
    <row r="43" spans="3:33" s="7" customFormat="1" ht="14.1" customHeight="1" x14ac:dyDescent="0.25">
      <c r="D43" s="52" t="s">
        <v>172</v>
      </c>
      <c r="E43" s="13"/>
      <c r="F43" s="13"/>
      <c r="G43" s="22" t="s">
        <v>136</v>
      </c>
      <c r="H43" s="22"/>
      <c r="I43" s="22"/>
      <c r="J43" s="22"/>
      <c r="K43" s="21"/>
      <c r="L43" s="55">
        <f t="shared" ref="L43:AA43" si="91">+(L52/(L52+L51-L50-L49))</f>
        <v>0.3884850084375025</v>
      </c>
      <c r="M43" s="55">
        <f t="shared" si="91"/>
        <v>0.38200620369129934</v>
      </c>
      <c r="N43" s="55">
        <f t="shared" si="91"/>
        <v>0.38777276816536604</v>
      </c>
      <c r="O43" s="55">
        <f t="shared" si="91"/>
        <v>0.37973290383195762</v>
      </c>
      <c r="P43" s="55">
        <f t="shared" si="91"/>
        <v>0.39005642107063732</v>
      </c>
      <c r="Q43" s="55">
        <f t="shared" si="91"/>
        <v>0.39509601118274729</v>
      </c>
      <c r="R43" s="55">
        <f t="shared" si="91"/>
        <v>0.38581557226903429</v>
      </c>
      <c r="S43" s="55">
        <f t="shared" si="91"/>
        <v>0.37535197398187026</v>
      </c>
      <c r="T43" s="55">
        <f t="shared" si="91"/>
        <v>0.37537332689512098</v>
      </c>
      <c r="U43" s="55">
        <f t="shared" si="91"/>
        <v>0.36535508612878581</v>
      </c>
      <c r="V43" s="55">
        <f t="shared" si="91"/>
        <v>0.37002008042711759</v>
      </c>
      <c r="W43" s="55">
        <f t="shared" si="91"/>
        <v>0.36037912264467764</v>
      </c>
      <c r="X43" s="55">
        <f t="shared" si="91"/>
        <v>0.3531078719992341</v>
      </c>
      <c r="Y43" s="55">
        <f t="shared" si="91"/>
        <v>0.35389491323724059</v>
      </c>
      <c r="Z43" s="55">
        <f t="shared" si="91"/>
        <v>0.36247067020881091</v>
      </c>
      <c r="AA43" s="55">
        <f t="shared" si="91"/>
        <v>0.34881392721876453</v>
      </c>
      <c r="AB43" s="55">
        <f>+(AB52/(AB52+AB51-AB50-AB49))</f>
        <v>0.34734952685787296</v>
      </c>
    </row>
    <row r="44" spans="3:33" s="7" customFormat="1" ht="14.1" customHeight="1" x14ac:dyDescent="0.25">
      <c r="D44" s="13" t="s">
        <v>147</v>
      </c>
      <c r="E44" s="13"/>
      <c r="F44" s="13"/>
      <c r="G44" s="22" t="s">
        <v>135</v>
      </c>
      <c r="H44" s="22"/>
      <c r="I44" s="22"/>
      <c r="J44" s="22"/>
      <c r="K44" s="21"/>
      <c r="L44" s="17">
        <f t="shared" ref="L44:W44" si="92">+L41+L42</f>
        <v>-1374.6014065973059</v>
      </c>
      <c r="M44" s="17">
        <f t="shared" si="92"/>
        <v>-1423.4918195436064</v>
      </c>
      <c r="N44" s="17">
        <f t="shared" si="92"/>
        <v>-1405.1449381506307</v>
      </c>
      <c r="O44" s="17">
        <f t="shared" si="92"/>
        <v>-1425.3185006441586</v>
      </c>
      <c r="P44" s="17">
        <f t="shared" si="92"/>
        <v>-1389.910056667776</v>
      </c>
      <c r="Q44" s="17">
        <f t="shared" si="92"/>
        <v>-1406.1232624184142</v>
      </c>
      <c r="R44" s="17">
        <f t="shared" si="92"/>
        <v>-1427.8102082050395</v>
      </c>
      <c r="S44" s="17">
        <f t="shared" si="92"/>
        <v>-1438.5653337626532</v>
      </c>
      <c r="T44" s="17">
        <f t="shared" si="92"/>
        <v>-1404.3988883813004</v>
      </c>
      <c r="U44" s="17">
        <f t="shared" si="92"/>
        <v>-1392.0439968467058</v>
      </c>
      <c r="V44" s="17">
        <f t="shared" si="92"/>
        <v>-1434.5394607746948</v>
      </c>
      <c r="W44" s="17">
        <f t="shared" si="92"/>
        <v>-1523.0845653459492</v>
      </c>
      <c r="X44" s="17">
        <f t="shared" ref="X44:Y44" si="93">+X41+X42</f>
        <v>-1468.518842635666</v>
      </c>
      <c r="Y44" s="17">
        <f t="shared" si="93"/>
        <v>-1473.9029385369445</v>
      </c>
      <c r="Z44" s="17">
        <f t="shared" ref="Z44" si="94">+Z41+Z42</f>
        <v>-1485.9205506794888</v>
      </c>
      <c r="AA44" s="17">
        <f t="shared" ref="AA44:AB44" si="95">+AA41+AA42</f>
        <v>-1623.5147972885416</v>
      </c>
      <c r="AB44" s="17">
        <f t="shared" si="95"/>
        <v>-1573.5142362326251</v>
      </c>
    </row>
    <row r="45" spans="3:33" s="7" customFormat="1" ht="14.1" customHeight="1" x14ac:dyDescent="0.25">
      <c r="D45" s="13" t="s">
        <v>409</v>
      </c>
      <c r="E45" s="13"/>
      <c r="F45" s="13"/>
      <c r="G45" s="22" t="s">
        <v>141</v>
      </c>
      <c r="H45" s="22"/>
      <c r="I45" s="22"/>
      <c r="J45" s="22"/>
      <c r="K45" s="13"/>
      <c r="L45" s="173">
        <f t="shared" ref="L45:V45" si="96">+(-L44/(L23*12))</f>
        <v>3.6407958895310757</v>
      </c>
      <c r="M45" s="173">
        <f t="shared" si="96"/>
        <v>3.7743010704976756</v>
      </c>
      <c r="N45" s="173">
        <f t="shared" si="96"/>
        <v>3.7508953054859635</v>
      </c>
      <c r="O45" s="173">
        <f t="shared" si="96"/>
        <v>3.8570603813860851</v>
      </c>
      <c r="P45" s="173">
        <f t="shared" si="96"/>
        <v>3.6468638537660141</v>
      </c>
      <c r="Q45" s="173">
        <f t="shared" si="96"/>
        <v>3.7058640673626022</v>
      </c>
      <c r="R45" s="173">
        <f t="shared" si="96"/>
        <v>3.7500867936636646</v>
      </c>
      <c r="S45" s="173">
        <f t="shared" si="96"/>
        <v>3.8074413987722551</v>
      </c>
      <c r="T45" s="173">
        <f t="shared" si="96"/>
        <v>3.5332820364763178</v>
      </c>
      <c r="U45" s="173">
        <f t="shared" si="96"/>
        <v>3.4946614385175563</v>
      </c>
      <c r="V45" s="173">
        <f t="shared" si="96"/>
        <v>3.6015377566285101</v>
      </c>
      <c r="W45" s="173">
        <f t="shared" ref="W45:X45" si="97">+(-W44/(W23*12))</f>
        <v>3.8559913827726726</v>
      </c>
      <c r="X45" s="173">
        <f t="shared" si="97"/>
        <v>3.5566158788439659</v>
      </c>
      <c r="Y45" s="173">
        <f t="shared" ref="Y45:Z45" si="98">+(-Y44/(Y23*12))</f>
        <v>3.5697443391993295</v>
      </c>
      <c r="Z45" s="173">
        <f t="shared" si="98"/>
        <v>3.5985969704286815</v>
      </c>
      <c r="AA45" s="173">
        <f t="shared" ref="AA45:AB45" si="99">+(-AA44/(AA23*12))</f>
        <v>3.9705862852746203</v>
      </c>
      <c r="AB45" s="173">
        <f t="shared" si="99"/>
        <v>3.6890192568262101</v>
      </c>
    </row>
    <row r="46" spans="3:33" s="20" customFormat="1" ht="14.1" customHeight="1" x14ac:dyDescent="0.25">
      <c r="D46" s="13" t="s">
        <v>300</v>
      </c>
      <c r="E46" s="28"/>
      <c r="F46" s="28"/>
      <c r="G46" s="22" t="s">
        <v>136</v>
      </c>
      <c r="H46" s="28"/>
      <c r="I46" s="286"/>
      <c r="J46" s="286"/>
      <c r="K46" s="286"/>
      <c r="L46" s="286">
        <f t="shared" ref="L46:Y46" si="100">+-L53/(L34+L36)</f>
        <v>0.71728401729250413</v>
      </c>
      <c r="M46" s="286">
        <f t="shared" si="100"/>
        <v>0.7363991576447263</v>
      </c>
      <c r="N46" s="286">
        <f t="shared" si="100"/>
        <v>0.68494553763123167</v>
      </c>
      <c r="O46" s="286">
        <f t="shared" si="100"/>
        <v>0.68368703192360702</v>
      </c>
      <c r="P46" s="286">
        <f t="shared" si="100"/>
        <v>0.65297289477798071</v>
      </c>
      <c r="Q46" s="286">
        <f t="shared" si="100"/>
        <v>0.64671011324524852</v>
      </c>
      <c r="R46" s="286">
        <f t="shared" si="100"/>
        <v>0.62373191104312886</v>
      </c>
      <c r="S46" s="286">
        <f t="shared" si="100"/>
        <v>0.63157813359367931</v>
      </c>
      <c r="T46" s="286">
        <f t="shared" si="100"/>
        <v>0.60946602593358212</v>
      </c>
      <c r="U46" s="286">
        <f t="shared" si="100"/>
        <v>0.60511588296125063</v>
      </c>
      <c r="V46" s="286">
        <f t="shared" si="100"/>
        <v>0.57758877799526365</v>
      </c>
      <c r="W46" s="286">
        <f t="shared" si="100"/>
        <v>0.63976392035292717</v>
      </c>
      <c r="X46" s="286">
        <f t="shared" si="100"/>
        <v>0.59456485862031028</v>
      </c>
      <c r="Y46" s="286">
        <f t="shared" si="100"/>
        <v>0.58542439370369481</v>
      </c>
      <c r="Z46" s="286">
        <f t="shared" ref="Z46" si="101">+-Z53/(Z34+Z36)</f>
        <v>0.56563712732604998</v>
      </c>
      <c r="AA46" s="286">
        <f t="shared" ref="AA46:AB46" si="102">+-AA53/(AA34+AA36)</f>
        <v>0.63616196104180345</v>
      </c>
      <c r="AB46" s="286">
        <f t="shared" si="102"/>
        <v>0.5715049286490661</v>
      </c>
      <c r="AD46" s="7"/>
    </row>
    <row r="47" spans="3:33" s="7" customFormat="1" ht="14.1" customHeight="1" x14ac:dyDescent="0.25">
      <c r="D47" s="53"/>
      <c r="E47" s="28"/>
      <c r="F47" s="54"/>
      <c r="G47" s="43"/>
      <c r="H47" s="56"/>
      <c r="I47" s="56"/>
      <c r="J47" s="56"/>
      <c r="K47" s="28"/>
      <c r="L47" s="28"/>
      <c r="M47" s="345"/>
      <c r="N47" s="345"/>
      <c r="O47" s="345"/>
      <c r="P47" s="345"/>
      <c r="Q47" s="345"/>
      <c r="R47" s="345"/>
      <c r="S47" s="345"/>
      <c r="T47" s="345"/>
      <c r="U47" s="345"/>
      <c r="V47" s="345"/>
      <c r="W47" s="345"/>
      <c r="X47" s="345"/>
      <c r="Y47" s="345"/>
      <c r="Z47" s="345"/>
      <c r="AA47" s="345"/>
      <c r="AB47" s="345"/>
    </row>
    <row r="48" spans="3:33" s="7" customFormat="1" ht="14.1" customHeight="1" x14ac:dyDescent="0.25">
      <c r="D48" s="33" t="s">
        <v>144</v>
      </c>
      <c r="E48" s="12"/>
      <c r="F48" s="12"/>
      <c r="G48" s="39"/>
      <c r="H48" s="39"/>
      <c r="I48" s="39"/>
      <c r="J48" s="39"/>
      <c r="K48" s="12"/>
      <c r="L48" s="12"/>
      <c r="M48" s="12"/>
      <c r="N48" s="12"/>
      <c r="O48" s="12"/>
      <c r="P48" s="12"/>
      <c r="Q48" s="12"/>
      <c r="R48" s="12"/>
      <c r="S48" s="12"/>
      <c r="T48" s="12"/>
      <c r="U48" s="12"/>
      <c r="V48" s="12"/>
      <c r="W48" s="12"/>
      <c r="X48" s="12"/>
      <c r="Y48" s="12"/>
      <c r="Z48" s="12"/>
      <c r="AA48" s="12"/>
      <c r="AB48" s="12"/>
    </row>
    <row r="49" spans="3:33" s="20" customFormat="1" ht="14.1" customHeight="1" x14ac:dyDescent="0.25">
      <c r="D49" s="13" t="s">
        <v>159</v>
      </c>
      <c r="E49" s="13"/>
      <c r="F49" s="13"/>
      <c r="G49" s="22" t="s">
        <v>134</v>
      </c>
      <c r="H49" s="44">
        <v>91.310487966743366</v>
      </c>
      <c r="I49" s="44">
        <v>99.11087601290798</v>
      </c>
      <c r="J49" s="44">
        <v>90.731520440311414</v>
      </c>
      <c r="K49" s="44">
        <v>92.338649906337082</v>
      </c>
      <c r="L49" s="44">
        <v>95.350999999999999</v>
      </c>
      <c r="M49" s="44">
        <v>94.44</v>
      </c>
      <c r="N49" s="44">
        <v>103.36199999999999</v>
      </c>
      <c r="O49" s="44">
        <v>92.801000000000002</v>
      </c>
      <c r="P49" s="44">
        <v>93.423000000000002</v>
      </c>
      <c r="Q49" s="44">
        <v>89.801000000000002</v>
      </c>
      <c r="R49" s="44">
        <v>89.99</v>
      </c>
      <c r="S49" s="44">
        <v>89.058999999999997</v>
      </c>
      <c r="T49" s="44">
        <v>95.545000000000002</v>
      </c>
      <c r="U49" s="44">
        <v>94.709000000000003</v>
      </c>
      <c r="V49" s="44">
        <v>86.456000000000003</v>
      </c>
      <c r="W49" s="44">
        <v>90.658000000000001</v>
      </c>
      <c r="X49" s="44">
        <v>98.251999999999995</v>
      </c>
      <c r="Y49" s="44">
        <v>90.728999999999999</v>
      </c>
      <c r="Z49" s="44">
        <v>86.694999999999993</v>
      </c>
      <c r="AA49" s="44">
        <v>86.516000000000005</v>
      </c>
      <c r="AB49" s="44">
        <v>93.656999999999996</v>
      </c>
      <c r="AE49" s="232"/>
    </row>
    <row r="50" spans="3:33" s="20" customFormat="1" ht="14.1" hidden="1" customHeight="1" outlineLevel="1" x14ac:dyDescent="0.25">
      <c r="D50" s="13" t="s">
        <v>501</v>
      </c>
      <c r="E50" s="13"/>
      <c r="F50" s="13"/>
      <c r="G50" s="22" t="s">
        <v>134</v>
      </c>
      <c r="H50" s="44"/>
      <c r="I50" s="44"/>
      <c r="J50" s="44"/>
      <c r="K50" s="44"/>
      <c r="L50" s="44">
        <v>0.85199999999999998</v>
      </c>
      <c r="M50" s="44">
        <v>1.0289999999999999</v>
      </c>
      <c r="N50" s="44">
        <v>0.82199999999999995</v>
      </c>
      <c r="O50" s="44">
        <v>0.92600000000000005</v>
      </c>
      <c r="P50" s="44">
        <v>0.871</v>
      </c>
      <c r="Q50" s="44">
        <v>0.69299999999999995</v>
      </c>
      <c r="R50" s="44">
        <v>0.68500000000000005</v>
      </c>
      <c r="S50" s="44">
        <v>0.74399999999999999</v>
      </c>
      <c r="T50" s="44">
        <v>0.74199999999999999</v>
      </c>
      <c r="U50" s="44">
        <v>0.86899999999999999</v>
      </c>
      <c r="V50" s="44">
        <v>0.59</v>
      </c>
      <c r="W50" s="44">
        <v>1.3029999999999999</v>
      </c>
      <c r="X50" s="44">
        <v>0.72199999999999998</v>
      </c>
      <c r="Y50" s="44">
        <v>0.76900000000000002</v>
      </c>
      <c r="Z50" s="44">
        <v>0.84199999999999997</v>
      </c>
      <c r="AA50" s="44">
        <v>1.6459999999999999</v>
      </c>
      <c r="AB50" s="44">
        <v>0.216</v>
      </c>
    </row>
    <row r="51" spans="3:33" s="20" customFormat="1" ht="14.1" customHeight="1" collapsed="1" x14ac:dyDescent="0.25">
      <c r="D51" s="13" t="s">
        <v>12</v>
      </c>
      <c r="E51" s="13"/>
      <c r="F51" s="13"/>
      <c r="G51" s="22" t="s">
        <v>134</v>
      </c>
      <c r="H51" s="44">
        <v>-89.687953492753508</v>
      </c>
      <c r="I51" s="44">
        <v>-101.83601559458519</v>
      </c>
      <c r="J51" s="44">
        <v>-103.97456653307324</v>
      </c>
      <c r="K51" s="44">
        <v>-125.64100000000001</v>
      </c>
      <c r="L51" s="44">
        <v>-133.18299999999999</v>
      </c>
      <c r="M51" s="44">
        <v>-144.40899999999999</v>
      </c>
      <c r="N51" s="44">
        <v>-129.917</v>
      </c>
      <c r="O51" s="44">
        <v>-137.33799999999999</v>
      </c>
      <c r="P51" s="44">
        <v>-133.917</v>
      </c>
      <c r="Q51" s="44">
        <v>-134.964</v>
      </c>
      <c r="R51" s="44">
        <v>-137.32499999999999</v>
      </c>
      <c r="S51" s="44">
        <v>-144.90100000000001</v>
      </c>
      <c r="T51" s="44">
        <v>-148.19999999999999</v>
      </c>
      <c r="U51" s="44">
        <v>-154.47399999999999</v>
      </c>
      <c r="V51" s="44">
        <v>-152.01499999999999</v>
      </c>
      <c r="W51" s="44">
        <v>-172.78</v>
      </c>
      <c r="X51" s="44">
        <v>-171.304</v>
      </c>
      <c r="Y51" s="44">
        <v>-174.53899999999999</v>
      </c>
      <c r="Z51" s="44">
        <v>-171.4</v>
      </c>
      <c r="AA51" s="44">
        <v>-205.84200000000001</v>
      </c>
      <c r="AB51" s="44">
        <v>-196.28299999999999</v>
      </c>
      <c r="AE51" s="232"/>
    </row>
    <row r="52" spans="3:33" s="7" customFormat="1" ht="14.1" customHeight="1" x14ac:dyDescent="0.25">
      <c r="D52" s="13" t="s">
        <v>142</v>
      </c>
      <c r="E52" s="13"/>
      <c r="F52" s="13"/>
      <c r="G52" s="22" t="s">
        <v>134</v>
      </c>
      <c r="H52" s="44">
        <v>-134.73099999999999</v>
      </c>
      <c r="I52" s="44">
        <v>-136.36799999999999</v>
      </c>
      <c r="J52" s="44">
        <v>-135.06399999999999</v>
      </c>
      <c r="K52" s="44">
        <v>-140.27699999999999</v>
      </c>
      <c r="L52" s="44">
        <v>-145.72499999999999</v>
      </c>
      <c r="M52" s="44">
        <v>-148.27799999999999</v>
      </c>
      <c r="N52" s="44">
        <v>-148.27500000000001</v>
      </c>
      <c r="O52" s="44">
        <v>-141.46</v>
      </c>
      <c r="P52" s="44">
        <v>-145.94</v>
      </c>
      <c r="Q52" s="44">
        <v>-147.25899999999999</v>
      </c>
      <c r="R52" s="44">
        <v>-143.22399999999999</v>
      </c>
      <c r="S52" s="44">
        <v>-141.03399999999999</v>
      </c>
      <c r="T52" s="44">
        <v>-146.92599999999999</v>
      </c>
      <c r="U52" s="44">
        <v>-143.95099999999999</v>
      </c>
      <c r="V52" s="44">
        <v>-140.41300000000001</v>
      </c>
      <c r="W52" s="44">
        <v>-149.16200000000001</v>
      </c>
      <c r="X52" s="44">
        <v>-147.53200000000001</v>
      </c>
      <c r="Y52" s="44">
        <v>-145.71799999999999</v>
      </c>
      <c r="Z52" s="44">
        <v>-147.22</v>
      </c>
      <c r="AA52" s="44">
        <v>-157.48599999999999</v>
      </c>
      <c r="AB52" s="44">
        <v>-154.42500000000001</v>
      </c>
      <c r="AE52" s="232"/>
    </row>
    <row r="53" spans="3:33" s="20" customFormat="1" ht="14.1" customHeight="1" x14ac:dyDescent="0.25">
      <c r="D53" s="13" t="s">
        <v>307</v>
      </c>
      <c r="E53" s="13"/>
      <c r="F53" s="13"/>
      <c r="G53" s="22" t="s">
        <v>134</v>
      </c>
      <c r="H53" s="22"/>
      <c r="I53" s="22"/>
      <c r="J53" s="22"/>
      <c r="K53" s="23"/>
      <c r="L53" s="17">
        <f t="shared" ref="L53:T53" si="103">L51+L52</f>
        <v>-278.90800000000002</v>
      </c>
      <c r="M53" s="17">
        <f t="shared" si="103"/>
        <v>-292.68700000000001</v>
      </c>
      <c r="N53" s="17">
        <f t="shared" si="103"/>
        <v>-278.19200000000001</v>
      </c>
      <c r="O53" s="17">
        <f t="shared" si="103"/>
        <v>-278.798</v>
      </c>
      <c r="P53" s="17">
        <f t="shared" si="103"/>
        <v>-279.85699999999997</v>
      </c>
      <c r="Q53" s="17">
        <f t="shared" si="103"/>
        <v>-282.22299999999996</v>
      </c>
      <c r="R53" s="17">
        <f t="shared" si="103"/>
        <v>-280.54899999999998</v>
      </c>
      <c r="S53" s="17">
        <f t="shared" si="103"/>
        <v>-285.935</v>
      </c>
      <c r="T53" s="17">
        <f t="shared" si="103"/>
        <v>-295.12599999999998</v>
      </c>
      <c r="U53" s="17">
        <f t="shared" ref="U53:W53" si="104">U51+U52</f>
        <v>-298.42499999999995</v>
      </c>
      <c r="V53" s="17">
        <f t="shared" si="104"/>
        <v>-292.428</v>
      </c>
      <c r="W53" s="17">
        <f t="shared" si="104"/>
        <v>-321.94200000000001</v>
      </c>
      <c r="X53" s="17">
        <f t="shared" ref="X53:Y53" si="105">X51+X52</f>
        <v>-318.83600000000001</v>
      </c>
      <c r="Y53" s="17">
        <f t="shared" si="105"/>
        <v>-320.25699999999995</v>
      </c>
      <c r="Z53" s="17">
        <f t="shared" ref="Z53" si="106">Z51+Z52</f>
        <v>-318.62</v>
      </c>
      <c r="AA53" s="17">
        <f t="shared" ref="AA53:AB53" si="107">AA51+AA52</f>
        <v>-363.32799999999997</v>
      </c>
      <c r="AB53" s="17">
        <f t="shared" si="107"/>
        <v>-350.70799999999997</v>
      </c>
      <c r="AD53" s="302"/>
      <c r="AE53" s="232"/>
      <c r="AG53" s="304"/>
    </row>
    <row r="54" spans="3:33" s="7" customFormat="1" ht="14.1" customHeight="1" x14ac:dyDescent="0.25">
      <c r="G54" s="41"/>
      <c r="H54" s="41"/>
      <c r="I54" s="41"/>
      <c r="J54" s="41"/>
    </row>
    <row r="55" spans="3:33" s="7" customFormat="1" ht="14.1" customHeight="1" x14ac:dyDescent="0.25">
      <c r="C55" s="46" t="s">
        <v>301</v>
      </c>
      <c r="G55" s="41"/>
      <c r="H55" s="41"/>
      <c r="I55" s="41"/>
      <c r="J55" s="41"/>
    </row>
    <row r="56" spans="3:33" s="7" customFormat="1" ht="14.1" customHeight="1" x14ac:dyDescent="0.25">
      <c r="D56" s="33" t="s">
        <v>143</v>
      </c>
      <c r="E56" s="12"/>
      <c r="F56" s="12"/>
      <c r="G56" s="39"/>
      <c r="H56" s="39"/>
      <c r="I56" s="39"/>
      <c r="J56" s="39"/>
      <c r="K56" s="12"/>
      <c r="L56" s="12"/>
      <c r="M56" s="12"/>
      <c r="N56" s="12"/>
      <c r="O56" s="12"/>
      <c r="P56" s="12"/>
      <c r="Q56" s="12"/>
      <c r="R56" s="12"/>
      <c r="S56" s="12"/>
      <c r="T56" s="12"/>
      <c r="U56" s="12"/>
      <c r="V56" s="12"/>
      <c r="W56" s="12"/>
      <c r="X56" s="12"/>
      <c r="Y56" s="12"/>
      <c r="Z56" s="12"/>
      <c r="AA56" s="12"/>
      <c r="AB56" s="12"/>
    </row>
    <row r="57" spans="3:33" s="20" customFormat="1" ht="14.1" customHeight="1" x14ac:dyDescent="0.25">
      <c r="D57" s="13" t="s">
        <v>160</v>
      </c>
      <c r="E57" s="13"/>
      <c r="F57" s="13"/>
      <c r="G57" s="22" t="s">
        <v>134</v>
      </c>
      <c r="H57" s="22"/>
      <c r="I57" s="22"/>
      <c r="J57" s="22"/>
      <c r="K57" s="44">
        <v>23.808</v>
      </c>
      <c r="L57" s="44">
        <v>19.803000000000001</v>
      </c>
      <c r="M57" s="44">
        <v>21.847999999999999</v>
      </c>
      <c r="N57" s="44">
        <v>20.625</v>
      </c>
      <c r="O57" s="44">
        <v>20.632999999999999</v>
      </c>
      <c r="P57" s="44">
        <v>20.957000000000001</v>
      </c>
      <c r="Q57" s="44">
        <v>23.373000000000001</v>
      </c>
      <c r="R57" s="44">
        <v>25.19</v>
      </c>
      <c r="S57" s="44">
        <v>22.885000000000002</v>
      </c>
      <c r="T57" s="44">
        <v>22.187000000000001</v>
      </c>
      <c r="U57" s="44">
        <v>22.821999999999999</v>
      </c>
      <c r="V57" s="44">
        <v>23.082000000000001</v>
      </c>
      <c r="W57" s="44">
        <v>24.748999999999999</v>
      </c>
      <c r="X57" s="44">
        <v>24.649000000000001</v>
      </c>
      <c r="Y57" s="44">
        <v>30.533000000000001</v>
      </c>
      <c r="Z57" s="44">
        <v>29.7</v>
      </c>
      <c r="AA57" s="44">
        <v>30.6</v>
      </c>
      <c r="AB57" s="44">
        <v>26.449000000000002</v>
      </c>
      <c r="AE57" s="232"/>
    </row>
    <row r="58" spans="3:33" s="20" customFormat="1" ht="14.1" customHeight="1" x14ac:dyDescent="0.25">
      <c r="D58" s="13" t="s">
        <v>14</v>
      </c>
      <c r="E58" s="13"/>
      <c r="F58" s="13"/>
      <c r="G58" s="22" t="s">
        <v>134</v>
      </c>
      <c r="H58" s="22"/>
      <c r="I58" s="22"/>
      <c r="J58" s="22"/>
      <c r="K58" s="44">
        <v>-3.601</v>
      </c>
      <c r="L58" s="5">
        <v>0.67</v>
      </c>
      <c r="M58" s="5">
        <v>0.26</v>
      </c>
      <c r="N58" s="5">
        <v>1.623</v>
      </c>
      <c r="O58" s="5">
        <v>-0.129</v>
      </c>
      <c r="P58" s="5">
        <v>4.5339999999999998</v>
      </c>
      <c r="Q58" s="5">
        <v>0.44600000000000001</v>
      </c>
      <c r="R58" s="5">
        <v>2.4409999999999998</v>
      </c>
      <c r="S58" s="5">
        <v>-1.1120000000000001</v>
      </c>
      <c r="T58" s="5">
        <v>4.1340000000000003</v>
      </c>
      <c r="U58" s="5">
        <v>4.8730000000000002</v>
      </c>
      <c r="V58" s="5">
        <v>5.0519999999999996</v>
      </c>
      <c r="W58" s="5">
        <v>5.5359999999999996</v>
      </c>
      <c r="X58" s="5">
        <v>6.2080000000000002</v>
      </c>
      <c r="Y58" s="5">
        <v>5.1459999999999999</v>
      </c>
      <c r="Z58" s="5">
        <v>5.5330000000000004</v>
      </c>
      <c r="AA58" s="5">
        <v>4.9779999999999998</v>
      </c>
      <c r="AB58" s="5">
        <v>6.2530000000000001</v>
      </c>
      <c r="AE58" s="232"/>
    </row>
    <row r="59" spans="3:33" s="7" customFormat="1" ht="14.1" customHeight="1" x14ac:dyDescent="0.25">
      <c r="D59" s="13" t="s">
        <v>148</v>
      </c>
      <c r="E59" s="13"/>
      <c r="F59" s="13"/>
      <c r="G59" s="22" t="s">
        <v>134</v>
      </c>
      <c r="H59" s="22"/>
      <c r="I59" s="22"/>
      <c r="J59" s="22"/>
      <c r="K59" s="13"/>
      <c r="L59" s="44">
        <v>-1.6</v>
      </c>
      <c r="M59" s="44">
        <v>-1.1000000000000001</v>
      </c>
      <c r="N59" s="44">
        <v>-1.5</v>
      </c>
      <c r="O59" s="44">
        <v>-4.3</v>
      </c>
      <c r="P59" s="44">
        <v>-4.5999999999999996</v>
      </c>
      <c r="Q59" s="44">
        <v>-4.8</v>
      </c>
      <c r="R59" s="44">
        <v>-2.8</v>
      </c>
      <c r="S59" s="44">
        <v>-5.0999999999999996</v>
      </c>
      <c r="T59" s="44">
        <v>-4.5999999999999996</v>
      </c>
      <c r="U59" s="44">
        <v>-4.8</v>
      </c>
      <c r="V59" s="44">
        <v>-3.1</v>
      </c>
      <c r="W59" s="44">
        <v>-4.16</v>
      </c>
      <c r="X59" s="44">
        <v>-1.5</v>
      </c>
      <c r="Y59" s="44">
        <v>-1.4</v>
      </c>
      <c r="Z59" s="44">
        <v>-1</v>
      </c>
      <c r="AA59" s="44">
        <v>-1.22</v>
      </c>
      <c r="AB59" s="44">
        <v>-1.054</v>
      </c>
      <c r="AE59" s="232"/>
    </row>
    <row r="60" spans="3:33" s="20" customFormat="1" ht="14.1" customHeight="1" x14ac:dyDescent="0.25">
      <c r="D60" s="13" t="s">
        <v>309</v>
      </c>
      <c r="E60" s="13"/>
      <c r="F60" s="13"/>
      <c r="G60" s="22" t="s">
        <v>134</v>
      </c>
      <c r="H60" s="22"/>
      <c r="I60" s="22"/>
      <c r="J60" s="22"/>
      <c r="K60" s="23"/>
      <c r="L60" s="17">
        <f t="shared" ref="L60:T60" si="108">L58+L59</f>
        <v>-0.93</v>
      </c>
      <c r="M60" s="17">
        <f t="shared" si="108"/>
        <v>-0.84000000000000008</v>
      </c>
      <c r="N60" s="17">
        <f t="shared" si="108"/>
        <v>0.123</v>
      </c>
      <c r="O60" s="17">
        <f t="shared" si="108"/>
        <v>-4.4290000000000003</v>
      </c>
      <c r="P60" s="17">
        <f t="shared" si="108"/>
        <v>-6.5999999999999837E-2</v>
      </c>
      <c r="Q60" s="17">
        <f t="shared" si="108"/>
        <v>-4.3540000000000001</v>
      </c>
      <c r="R60" s="17">
        <f t="shared" si="108"/>
        <v>-0.35899999999999999</v>
      </c>
      <c r="S60" s="17">
        <f t="shared" si="108"/>
        <v>-6.2119999999999997</v>
      </c>
      <c r="T60" s="17">
        <f t="shared" si="108"/>
        <v>-0.4659999999999993</v>
      </c>
      <c r="U60" s="17">
        <f t="shared" ref="U60:W60" si="109">U58+U59</f>
        <v>7.3000000000000398E-2</v>
      </c>
      <c r="V60" s="17">
        <f t="shared" si="109"/>
        <v>1.9519999999999995</v>
      </c>
      <c r="W60" s="17">
        <f t="shared" si="109"/>
        <v>1.3759999999999994</v>
      </c>
      <c r="X60" s="17">
        <f t="shared" ref="X60:Y60" si="110">X58+X59</f>
        <v>4.7080000000000002</v>
      </c>
      <c r="Y60" s="17">
        <f t="shared" si="110"/>
        <v>3.746</v>
      </c>
      <c r="Z60" s="17">
        <f t="shared" ref="Z60" si="111">Z58+Z59</f>
        <v>4.5330000000000004</v>
      </c>
      <c r="AA60" s="17">
        <f t="shared" ref="AA60:AB60" si="112">AA58+AA59</f>
        <v>3.758</v>
      </c>
      <c r="AB60" s="17">
        <f t="shared" si="112"/>
        <v>5.1989999999999998</v>
      </c>
    </row>
    <row r="61" spans="3:33" s="7" customFormat="1" ht="14.1" customHeight="1" x14ac:dyDescent="0.25">
      <c r="G61" s="41"/>
      <c r="H61" s="41"/>
      <c r="I61" s="41"/>
      <c r="J61" s="41"/>
    </row>
    <row r="62" spans="3:33" s="7" customFormat="1" ht="14.1" customHeight="1" x14ac:dyDescent="0.25">
      <c r="C62" s="46" t="s">
        <v>8</v>
      </c>
      <c r="D62" s="46"/>
      <c r="G62" s="41"/>
      <c r="H62" s="41"/>
      <c r="I62" s="41"/>
      <c r="J62" s="41"/>
      <c r="K62" s="50"/>
      <c r="L62" s="50"/>
      <c r="M62" s="50"/>
      <c r="N62" s="50"/>
      <c r="O62" s="50"/>
      <c r="P62" s="50"/>
      <c r="Q62" s="50"/>
      <c r="R62" s="50"/>
      <c r="S62" s="50"/>
      <c r="T62" s="50"/>
      <c r="U62" s="50"/>
      <c r="V62" s="50"/>
      <c r="W62" s="50"/>
      <c r="X62" s="50"/>
      <c r="Y62" s="50"/>
      <c r="Z62" s="50"/>
      <c r="AA62" s="50"/>
      <c r="AB62" s="50"/>
    </row>
    <row r="63" spans="3:33" s="7" customFormat="1" ht="14.1" customHeight="1" x14ac:dyDescent="0.25">
      <c r="D63" s="95" t="s">
        <v>149</v>
      </c>
      <c r="E63" s="12"/>
      <c r="F63" s="12"/>
      <c r="G63" s="39"/>
      <c r="H63" s="39"/>
      <c r="I63" s="39"/>
      <c r="J63" s="39"/>
      <c r="K63" s="12"/>
      <c r="L63" s="220"/>
      <c r="M63" s="220"/>
      <c r="N63" s="220"/>
      <c r="O63" s="12"/>
      <c r="P63" s="12"/>
      <c r="Q63" s="12"/>
      <c r="R63" s="12"/>
      <c r="S63" s="344"/>
      <c r="T63" s="12"/>
      <c r="U63" s="12"/>
      <c r="V63" s="12"/>
      <c r="W63" s="12"/>
      <c r="X63" s="12"/>
      <c r="Y63" s="12"/>
      <c r="Z63" s="12"/>
      <c r="AA63" s="12"/>
      <c r="AB63" s="12"/>
    </row>
    <row r="64" spans="3:33" s="20" customFormat="1" ht="14.1" customHeight="1" x14ac:dyDescent="0.25">
      <c r="D64" s="13" t="s">
        <v>185</v>
      </c>
      <c r="E64" s="13"/>
      <c r="F64" s="13"/>
      <c r="G64" s="22" t="s">
        <v>134</v>
      </c>
      <c r="H64" s="5">
        <v>596.32299999999998</v>
      </c>
      <c r="I64" s="5">
        <v>626.13300000000004</v>
      </c>
      <c r="J64" s="5">
        <v>633.77700000000004</v>
      </c>
      <c r="K64" s="17">
        <f t="shared" ref="K64:Y64" si="113">+K32+K49+K57</f>
        <v>652.61464990633704</v>
      </c>
      <c r="L64" s="17">
        <f t="shared" si="113"/>
        <v>682.01499999999999</v>
      </c>
      <c r="M64" s="17">
        <f t="shared" si="113"/>
        <v>698.33600000000001</v>
      </c>
      <c r="N64" s="17">
        <f t="shared" si="113"/>
        <v>721.97899999999993</v>
      </c>
      <c r="O64" s="17">
        <f t="shared" si="113"/>
        <v>724.69100000000003</v>
      </c>
      <c r="P64" s="17">
        <f t="shared" si="113"/>
        <v>757.86900000000003</v>
      </c>
      <c r="Q64" s="17">
        <f t="shared" si="113"/>
        <v>765.74500000000012</v>
      </c>
      <c r="R64" s="17">
        <f t="shared" si="113"/>
        <v>780.98500000000001</v>
      </c>
      <c r="S64" s="17">
        <f t="shared" si="113"/>
        <v>785.37399999999991</v>
      </c>
      <c r="T64" s="17">
        <f t="shared" si="113"/>
        <v>834.43</v>
      </c>
      <c r="U64" s="17">
        <f t="shared" si="113"/>
        <v>849.08900000000006</v>
      </c>
      <c r="V64" s="17">
        <f t="shared" si="113"/>
        <v>854.26900000000001</v>
      </c>
      <c r="W64" s="17">
        <f t="shared" si="113"/>
        <v>870.22700000000009</v>
      </c>
      <c r="X64" s="17">
        <f t="shared" si="113"/>
        <v>919.87099999999998</v>
      </c>
      <c r="Y64" s="17">
        <f t="shared" si="113"/>
        <v>927.85200000000009</v>
      </c>
      <c r="Z64" s="17">
        <f t="shared" ref="Z64" si="114">+Z32+Z49+Z57</f>
        <v>932.97500000000014</v>
      </c>
      <c r="AA64" s="17">
        <f t="shared" ref="AA64:AB64" si="115">+AA32+AA49+AA57</f>
        <v>964.71600000000001</v>
      </c>
      <c r="AB64" s="17">
        <f t="shared" si="115"/>
        <v>1019.302</v>
      </c>
      <c r="AE64" s="232"/>
    </row>
    <row r="65" spans="4:31" s="7" customFormat="1" ht="14.1" customHeight="1" x14ac:dyDescent="0.25">
      <c r="D65" s="34" t="s">
        <v>138</v>
      </c>
      <c r="E65" s="19"/>
      <c r="F65" s="19"/>
      <c r="G65" s="42" t="s">
        <v>136</v>
      </c>
      <c r="H65" s="22"/>
      <c r="I65" s="22"/>
      <c r="J65" s="22"/>
      <c r="K65" s="13"/>
      <c r="L65" s="36">
        <f t="shared" ref="L65:N65" si="116">+IFERROR(L64/H64-1,"n.a.")</f>
        <v>0.14370064545556693</v>
      </c>
      <c r="M65" s="36">
        <f t="shared" si="116"/>
        <v>0.11531575559825136</v>
      </c>
      <c r="N65" s="36">
        <f t="shared" si="116"/>
        <v>0.13916882436566791</v>
      </c>
      <c r="O65" s="36">
        <f>+IFERROR(O64/K64-1,"n.a.")</f>
        <v>0.11044243353103922</v>
      </c>
      <c r="P65" s="36">
        <f>+IFERROR(P64/L64-1,"n.a.")</f>
        <v>0.11122042770320317</v>
      </c>
      <c r="Q65" s="36">
        <f t="shared" ref="Q65" si="117">+IFERROR(Q64/M64-1,"n.a.")</f>
        <v>9.652803235118923E-2</v>
      </c>
      <c r="R65" s="36">
        <f t="shared" ref="R65" si="118">+IFERROR(R64/N64-1,"n.a.")</f>
        <v>8.1728138907087411E-2</v>
      </c>
      <c r="S65" s="36">
        <f t="shared" ref="S65" si="119">+IFERROR(S64/O64-1,"n.a.")</f>
        <v>8.3736378677256695E-2</v>
      </c>
      <c r="T65" s="36">
        <f t="shared" ref="T65" si="120">+IFERROR(T64/P64-1,"n.a.")</f>
        <v>0.10102141663005071</v>
      </c>
      <c r="U65" s="36">
        <f t="shared" ref="U65" si="121">+IFERROR(U64/Q64-1,"n.a.")</f>
        <v>0.10884041031936209</v>
      </c>
      <c r="V65" s="36">
        <f t="shared" ref="V65:AB65" si="122">+IFERROR(V64/R64-1,"n.a.")</f>
        <v>9.383534895036405E-2</v>
      </c>
      <c r="W65" s="36">
        <f t="shared" si="122"/>
        <v>0.10804151907244219</v>
      </c>
      <c r="X65" s="36">
        <f t="shared" si="122"/>
        <v>0.10239444890524085</v>
      </c>
      <c r="Y65" s="36">
        <f t="shared" si="122"/>
        <v>9.2761771734176213E-2</v>
      </c>
      <c r="Z65" s="36">
        <f t="shared" si="122"/>
        <v>9.2132571824566023E-2</v>
      </c>
      <c r="AA65" s="36">
        <f t="shared" si="122"/>
        <v>0.10857971540758893</v>
      </c>
      <c r="AB65" s="36">
        <f t="shared" si="122"/>
        <v>0.10809233033762355</v>
      </c>
      <c r="AE65" s="232"/>
    </row>
    <row r="66" spans="4:31" s="20" customFormat="1" ht="14.1" customHeight="1" x14ac:dyDescent="0.25">
      <c r="D66" s="13" t="s">
        <v>1</v>
      </c>
      <c r="E66" s="13"/>
      <c r="F66" s="13"/>
      <c r="G66" s="22" t="s">
        <v>134</v>
      </c>
      <c r="H66" s="22"/>
      <c r="I66" s="22"/>
      <c r="J66" s="22"/>
      <c r="K66" s="17">
        <f>+K34+K51+K58</f>
        <v>251.10499999999996</v>
      </c>
      <c r="L66" s="256">
        <f>+'Quarterly IS'!D30</f>
        <v>276.32299999999998</v>
      </c>
      <c r="M66" s="256">
        <f>+'Quarterly IS'!E30</f>
        <v>276.209</v>
      </c>
      <c r="N66" s="256">
        <f>+'Quarterly IS'!F30</f>
        <v>302.15899999999999</v>
      </c>
      <c r="O66" s="256">
        <f>+'Quarterly IS'!G30</f>
        <v>297.11900000000003</v>
      </c>
      <c r="P66" s="256">
        <f>+'Quarterly IS'!H30</f>
        <v>327.80200000000002</v>
      </c>
      <c r="Q66" s="256">
        <f>+'Quarterly IS'!I30</f>
        <v>330.68099999999998</v>
      </c>
      <c r="R66" s="256">
        <f>+'Quarterly IS'!J30</f>
        <v>343.70699999999999</v>
      </c>
      <c r="S66" s="256">
        <f>+'Quarterly IS'!K30</f>
        <v>338.36599999999999</v>
      </c>
      <c r="T66" s="256">
        <f>+'Quarterly IS'!L30</f>
        <v>374.721</v>
      </c>
      <c r="U66" s="256">
        <f>+'Quarterly IS'!M30</f>
        <v>381.01600000000002</v>
      </c>
      <c r="V66" s="256">
        <f>+'Quarterly IS'!N30</f>
        <v>396.48500000000001</v>
      </c>
      <c r="W66" s="256">
        <f>+'Quarterly IS'!O30</f>
        <v>381.81900000000002</v>
      </c>
      <c r="X66" s="256">
        <f>+'Quarterly IS'!P30</f>
        <v>418.755</v>
      </c>
      <c r="Y66" s="256">
        <f>+'Quarterly IS'!Q30</f>
        <v>426</v>
      </c>
      <c r="Z66" s="256">
        <f>+'Quarterly IS'!R30</f>
        <v>442.6</v>
      </c>
      <c r="AA66" s="256">
        <f>+'Quarterly IS'!S30</f>
        <v>420.6</v>
      </c>
      <c r="AB66" s="256">
        <f>+'Quarterly IS'!T30</f>
        <v>472.28800000000001</v>
      </c>
      <c r="AE66" s="232"/>
    </row>
    <row r="67" spans="4:31" s="7" customFormat="1" ht="14.1" customHeight="1" x14ac:dyDescent="0.25">
      <c r="D67" s="52" t="s">
        <v>166</v>
      </c>
      <c r="E67" s="13"/>
      <c r="F67" s="13"/>
      <c r="G67" s="22" t="s">
        <v>136</v>
      </c>
      <c r="H67" s="22"/>
      <c r="I67" s="22"/>
      <c r="J67" s="22"/>
      <c r="K67" s="13"/>
      <c r="L67" s="51">
        <f t="shared" ref="L67:T67" si="123">+IFERROR(L66/L64,"n.a.")</f>
        <v>0.40515677807672851</v>
      </c>
      <c r="M67" s="51">
        <f t="shared" si="123"/>
        <v>0.39552450396370803</v>
      </c>
      <c r="N67" s="51">
        <f t="shared" si="123"/>
        <v>0.41851494295540453</v>
      </c>
      <c r="O67" s="51">
        <f t="shared" si="123"/>
        <v>0.40999405263760696</v>
      </c>
      <c r="P67" s="51">
        <f t="shared" si="123"/>
        <v>0.43253121581698156</v>
      </c>
      <c r="Q67" s="51">
        <f t="shared" si="123"/>
        <v>0.43184219289711318</v>
      </c>
      <c r="R67" s="51">
        <f t="shared" si="123"/>
        <v>0.44009423996619651</v>
      </c>
      <c r="S67" s="51">
        <f t="shared" si="123"/>
        <v>0.43083422675056726</v>
      </c>
      <c r="T67" s="51">
        <f t="shared" si="123"/>
        <v>0.4490742183286795</v>
      </c>
      <c r="U67" s="51">
        <f t="shared" ref="U67:V67" si="124">+IFERROR(U66/U64,"n.a.")</f>
        <v>0.4487350560424172</v>
      </c>
      <c r="V67" s="51">
        <f t="shared" si="124"/>
        <v>0.46412195690116348</v>
      </c>
      <c r="W67" s="51">
        <f t="shared" ref="W67:X67" si="125">+IFERROR(W66/W64,"n.a.")</f>
        <v>0.43875793327488111</v>
      </c>
      <c r="X67" s="51">
        <f t="shared" si="125"/>
        <v>0.45523230974777984</v>
      </c>
      <c r="Y67" s="51">
        <f t="shared" ref="Y67:Z67" si="126">+IFERROR(Y66/Y64,"n.a.")</f>
        <v>0.45912494665097447</v>
      </c>
      <c r="Z67" s="51">
        <f t="shared" si="126"/>
        <v>0.47439642005412785</v>
      </c>
      <c r="AA67" s="51">
        <f t="shared" ref="AA67:AB67" si="127">+IFERROR(AA66/AA64,"n.a.")</f>
        <v>0.43598323237097758</v>
      </c>
      <c r="AB67" s="51">
        <f t="shared" si="127"/>
        <v>0.46334452399779458</v>
      </c>
      <c r="AE67" s="232"/>
    </row>
    <row r="68" spans="4:31" s="7" customFormat="1" ht="14.1" customHeight="1" x14ac:dyDescent="0.25">
      <c r="D68" s="74" t="s">
        <v>363</v>
      </c>
      <c r="E68" s="13"/>
      <c r="F68" s="13"/>
      <c r="G68" s="22" t="s">
        <v>134</v>
      </c>
      <c r="H68" s="22"/>
      <c r="I68" s="22"/>
      <c r="J68" s="22"/>
      <c r="K68" s="23"/>
      <c r="L68" s="58">
        <f t="shared" ref="L68:X68" si="128">L70-L66</f>
        <v>-141.96699999999998</v>
      </c>
      <c r="M68" s="58">
        <f t="shared" si="128"/>
        <v>-139.29300000000001</v>
      </c>
      <c r="N68" s="58">
        <f t="shared" si="128"/>
        <v>-143.02699999999999</v>
      </c>
      <c r="O68" s="58">
        <f t="shared" si="128"/>
        <v>-150.68900000000002</v>
      </c>
      <c r="P68" s="58">
        <f t="shared" si="128"/>
        <v>-157.29700000000003</v>
      </c>
      <c r="Q68" s="58">
        <f t="shared" si="128"/>
        <v>-161.53799999999998</v>
      </c>
      <c r="R68" s="58">
        <f t="shared" si="128"/>
        <v>-161.99799999999999</v>
      </c>
      <c r="S68" s="58">
        <f t="shared" si="128"/>
        <v>-165.75599999999997</v>
      </c>
      <c r="T68" s="58">
        <f t="shared" si="128"/>
        <v>-170.85400000000001</v>
      </c>
      <c r="U68" s="58">
        <f t="shared" si="128"/>
        <v>-174.03900000000002</v>
      </c>
      <c r="V68" s="58">
        <f t="shared" si="128"/>
        <v>-183.864</v>
      </c>
      <c r="W68" s="58">
        <f t="shared" si="128"/>
        <v>-186.215</v>
      </c>
      <c r="X68" s="58">
        <f t="shared" si="128"/>
        <v>-188.12</v>
      </c>
      <c r="Y68" s="58">
        <f t="shared" ref="Y68" si="129">Y70-Y66</f>
        <v>-190.04400000000001</v>
      </c>
      <c r="Z68" s="58">
        <f t="shared" ref="Z68" si="130">Z70-Z66</f>
        <v>-192.32000000000002</v>
      </c>
      <c r="AA68" s="58">
        <f t="shared" ref="AA68:AB68" si="131">AA70-AA66</f>
        <v>-184.57000000000002</v>
      </c>
      <c r="AB68" s="58">
        <f t="shared" si="131"/>
        <v>-195.31200000000001</v>
      </c>
      <c r="AE68" s="232"/>
    </row>
    <row r="69" spans="4:31" s="7" customFormat="1" ht="14.1" customHeight="1" x14ac:dyDescent="0.25">
      <c r="D69" s="34" t="s">
        <v>150</v>
      </c>
      <c r="E69" s="13"/>
      <c r="F69" s="13"/>
      <c r="G69" s="22" t="s">
        <v>136</v>
      </c>
      <c r="H69" s="22"/>
      <c r="I69" s="22"/>
      <c r="J69" s="22"/>
      <c r="K69" s="13"/>
      <c r="L69" s="35">
        <f t="shared" ref="L69:V69" si="132">+IFERROR(-L68/L64,"n.a.")</f>
        <v>0.20815817833918607</v>
      </c>
      <c r="M69" s="35">
        <f t="shared" si="132"/>
        <v>0.19946415479081703</v>
      </c>
      <c r="N69" s="35">
        <f t="shared" si="132"/>
        <v>0.19810409998074735</v>
      </c>
      <c r="O69" s="35">
        <f t="shared" si="132"/>
        <v>0.20793552010443073</v>
      </c>
      <c r="P69" s="35">
        <f t="shared" si="132"/>
        <v>0.20755170088762045</v>
      </c>
      <c r="Q69" s="35">
        <f t="shared" si="132"/>
        <v>0.21095534414197933</v>
      </c>
      <c r="R69" s="35">
        <f t="shared" si="132"/>
        <v>0.20742779950959364</v>
      </c>
      <c r="S69" s="35">
        <f t="shared" si="132"/>
        <v>0.21105358720813266</v>
      </c>
      <c r="T69" s="35">
        <f t="shared" si="132"/>
        <v>0.20475534196996756</v>
      </c>
      <c r="U69" s="35">
        <f t="shared" si="132"/>
        <v>0.20497144586727659</v>
      </c>
      <c r="V69" s="35">
        <f t="shared" si="132"/>
        <v>0.21522962907468257</v>
      </c>
      <c r="W69" s="35">
        <f t="shared" ref="W69:X69" si="133">+IFERROR(-W68/W64,"n.a.")</f>
        <v>0.2139843971745303</v>
      </c>
      <c r="X69" s="35">
        <f t="shared" si="133"/>
        <v>0.20450693629867667</v>
      </c>
      <c r="Y69" s="35">
        <f t="shared" ref="Y69:Z69" si="134">+IFERROR(-Y68/Y64,"n.a.")</f>
        <v>0.20482145859468967</v>
      </c>
      <c r="Z69" s="35">
        <f t="shared" si="134"/>
        <v>0.20613628446635762</v>
      </c>
      <c r="AA69" s="35">
        <f t="shared" ref="AA69:AB69" si="135">+IFERROR(-AA68/AA64,"n.a.")</f>
        <v>0.19132055444296561</v>
      </c>
      <c r="AB69" s="35">
        <f t="shared" si="135"/>
        <v>0.19161347667325287</v>
      </c>
      <c r="AE69" s="232"/>
    </row>
    <row r="70" spans="4:31" s="20" customFormat="1" ht="14.1" customHeight="1" x14ac:dyDescent="0.25">
      <c r="D70" s="13" t="s">
        <v>197</v>
      </c>
      <c r="E70" s="13"/>
      <c r="F70" s="13"/>
      <c r="G70" s="22" t="s">
        <v>134</v>
      </c>
      <c r="H70" s="5">
        <v>158.1</v>
      </c>
      <c r="I70" s="5">
        <v>143.6</v>
      </c>
      <c r="J70" s="5">
        <v>154</v>
      </c>
      <c r="K70" s="5">
        <v>116.7</v>
      </c>
      <c r="L70" s="256">
        <f>+'Quarterly IS'!D33</f>
        <v>134.35599999999999</v>
      </c>
      <c r="M70" s="256">
        <f>+'Quarterly IS'!E33</f>
        <v>136.916</v>
      </c>
      <c r="N70" s="256">
        <f>+'Quarterly IS'!F33</f>
        <v>159.13200000000001</v>
      </c>
      <c r="O70" s="256">
        <f>+'Quarterly IS'!G33</f>
        <v>146.43</v>
      </c>
      <c r="P70" s="256">
        <f>+'Quarterly IS'!H33</f>
        <v>170.505</v>
      </c>
      <c r="Q70" s="256">
        <f>+'Quarterly IS'!I33</f>
        <v>169.143</v>
      </c>
      <c r="R70" s="256">
        <f>+'Quarterly IS'!J33</f>
        <v>181.709</v>
      </c>
      <c r="S70" s="256">
        <f>+'Quarterly IS'!K33</f>
        <v>172.61</v>
      </c>
      <c r="T70" s="256">
        <f>+'Quarterly IS'!L33</f>
        <v>203.86699999999999</v>
      </c>
      <c r="U70" s="256">
        <f>+'Quarterly IS'!M33</f>
        <v>206.977</v>
      </c>
      <c r="V70" s="256">
        <f>+'Quarterly IS'!N33</f>
        <v>212.62100000000001</v>
      </c>
      <c r="W70" s="256">
        <f>+'Quarterly IS'!O33</f>
        <v>195.60400000000001</v>
      </c>
      <c r="X70" s="256">
        <f>+'Quarterly IS'!P33</f>
        <v>230.63499999999999</v>
      </c>
      <c r="Y70" s="256">
        <f>+'Quarterly IS'!Q33</f>
        <v>235.95599999999999</v>
      </c>
      <c r="Z70" s="256">
        <f>+'Quarterly IS'!R33</f>
        <v>250.28</v>
      </c>
      <c r="AA70" s="256">
        <f>+'Quarterly IS'!S33</f>
        <v>236.03</v>
      </c>
      <c r="AB70" s="256">
        <f>+'Quarterly IS'!T33</f>
        <v>276.976</v>
      </c>
      <c r="AE70" s="232"/>
    </row>
    <row r="71" spans="4:31" s="7" customFormat="1" ht="14.1" customHeight="1" x14ac:dyDescent="0.25">
      <c r="D71" s="52" t="s">
        <v>200</v>
      </c>
      <c r="E71" s="13"/>
      <c r="F71" s="13"/>
      <c r="G71" s="22" t="s">
        <v>136</v>
      </c>
      <c r="H71" s="22"/>
      <c r="I71" s="22"/>
      <c r="J71" s="22"/>
      <c r="K71" s="13"/>
      <c r="L71" s="51">
        <f t="shared" ref="L71:W71" si="136">+IFERROR(L70/L64,"n.a.")</f>
        <v>0.19699859973754241</v>
      </c>
      <c r="M71" s="51">
        <f t="shared" si="136"/>
        <v>0.19606034917289097</v>
      </c>
      <c r="N71" s="51">
        <f t="shared" si="136"/>
        <v>0.22041084297465718</v>
      </c>
      <c r="O71" s="51">
        <f t="shared" si="136"/>
        <v>0.20205853253317621</v>
      </c>
      <c r="P71" s="51">
        <f t="shared" si="136"/>
        <v>0.22497951492936114</v>
      </c>
      <c r="Q71" s="51">
        <f t="shared" si="136"/>
        <v>0.22088684875513387</v>
      </c>
      <c r="R71" s="51">
        <f t="shared" si="136"/>
        <v>0.23266644045660287</v>
      </c>
      <c r="S71" s="51">
        <f t="shared" si="136"/>
        <v>0.2197806395424346</v>
      </c>
      <c r="T71" s="51">
        <f t="shared" si="136"/>
        <v>0.24431887635871194</v>
      </c>
      <c r="U71" s="51">
        <f t="shared" si="136"/>
        <v>0.24376361017514064</v>
      </c>
      <c r="V71" s="51">
        <f t="shared" si="136"/>
        <v>0.24889232782648091</v>
      </c>
      <c r="W71" s="51">
        <f t="shared" si="136"/>
        <v>0.22477353610035081</v>
      </c>
      <c r="X71" s="51">
        <f t="shared" ref="X71:Y71" si="137">+IFERROR(X70/X64,"n.a.")</f>
        <v>0.25072537344910317</v>
      </c>
      <c r="Y71" s="51">
        <f t="shared" si="137"/>
        <v>0.25430348805628478</v>
      </c>
      <c r="Z71" s="51">
        <f t="shared" ref="Z71" si="138">+IFERROR(Z70/Z64,"n.a.")</f>
        <v>0.26826013558777029</v>
      </c>
      <c r="AA71" s="51">
        <f t="shared" ref="AA71:AB71" si="139">+IFERROR(AA70/AA64,"n.a.")</f>
        <v>0.24466267792801197</v>
      </c>
      <c r="AB71" s="51">
        <f t="shared" si="139"/>
        <v>0.27173104732454167</v>
      </c>
      <c r="AE71" s="272"/>
    </row>
    <row r="72" spans="4:31" s="7" customFormat="1" ht="14.1" customHeight="1" x14ac:dyDescent="0.25">
      <c r="D72" s="74" t="s">
        <v>294</v>
      </c>
      <c r="E72" s="13"/>
      <c r="F72" s="13"/>
      <c r="G72" s="22" t="s">
        <v>134</v>
      </c>
      <c r="H72" s="22"/>
      <c r="I72" s="22"/>
      <c r="J72" s="22"/>
      <c r="K72" s="13"/>
      <c r="L72" s="58">
        <f>+L134</f>
        <v>52.414999999999992</v>
      </c>
      <c r="M72" s="58">
        <f t="shared" ref="M72:Y72" si="140">+M134</f>
        <v>27.911000000000008</v>
      </c>
      <c r="N72" s="58">
        <f t="shared" si="140"/>
        <v>54.000999999999991</v>
      </c>
      <c r="O72" s="58">
        <f t="shared" si="140"/>
        <v>-17.041999999999994</v>
      </c>
      <c r="P72" s="58">
        <f t="shared" si="140"/>
        <v>47.521000000000008</v>
      </c>
      <c r="Q72" s="58">
        <f t="shared" si="140"/>
        <v>41.781000000000006</v>
      </c>
      <c r="R72" s="58">
        <f t="shared" si="140"/>
        <v>49.660000000000011</v>
      </c>
      <c r="S72" s="58">
        <f t="shared" si="140"/>
        <v>40.039999999999985</v>
      </c>
      <c r="T72" s="58">
        <f t="shared" si="140"/>
        <v>67.821999999999989</v>
      </c>
      <c r="U72" s="58">
        <f t="shared" si="140"/>
        <v>42.597999999999999</v>
      </c>
      <c r="V72" s="58">
        <f t="shared" si="140"/>
        <v>75.897999999999996</v>
      </c>
      <c r="W72" s="58">
        <f t="shared" si="140"/>
        <v>48.361000000000004</v>
      </c>
      <c r="X72" s="58">
        <f t="shared" si="140"/>
        <v>71.188000000000002</v>
      </c>
      <c r="Y72" s="58">
        <f t="shared" si="140"/>
        <v>78.997808898756162</v>
      </c>
      <c r="Z72" s="58">
        <f t="shared" ref="Z72" si="141">+Z134</f>
        <v>89.390999999999991</v>
      </c>
      <c r="AA72" s="58">
        <f t="shared" ref="AA72:AB72" si="142">+AA134</f>
        <v>121.705</v>
      </c>
      <c r="AB72" s="58">
        <f t="shared" si="142"/>
        <v>152.08699999999999</v>
      </c>
      <c r="AE72" s="232"/>
    </row>
    <row r="73" spans="4:31" s="7" customFormat="1" ht="14.1" customHeight="1" x14ac:dyDescent="0.25">
      <c r="D73" s="52" t="s">
        <v>306</v>
      </c>
      <c r="E73" s="13"/>
      <c r="F73" s="13"/>
      <c r="G73" s="22" t="s">
        <v>136</v>
      </c>
      <c r="H73" s="22"/>
      <c r="I73" s="22"/>
      <c r="J73" s="22"/>
      <c r="K73" s="13"/>
      <c r="L73" s="51">
        <f>+IFERROR(L72/L64,"n.a.")</f>
        <v>7.6853148391164403E-2</v>
      </c>
      <c r="M73" s="51">
        <f t="shared" ref="M73:Y73" si="143">+IFERROR(M72/M64,"n.a.")</f>
        <v>3.9967866471154301E-2</v>
      </c>
      <c r="N73" s="51">
        <f t="shared" si="143"/>
        <v>7.4795804310097663E-2</v>
      </c>
      <c r="O73" s="51">
        <f t="shared" si="143"/>
        <v>-2.3516229675820444E-2</v>
      </c>
      <c r="P73" s="51">
        <f t="shared" si="143"/>
        <v>6.2703448749058227E-2</v>
      </c>
      <c r="Q73" s="51">
        <f t="shared" si="143"/>
        <v>5.4562550196214143E-2</v>
      </c>
      <c r="R73" s="51">
        <f t="shared" si="143"/>
        <v>6.3586368496193924E-2</v>
      </c>
      <c r="S73" s="51">
        <f t="shared" si="143"/>
        <v>5.0982079875320538E-2</v>
      </c>
      <c r="T73" s="51">
        <f t="shared" si="143"/>
        <v>8.1279436261879362E-2</v>
      </c>
      <c r="U73" s="51">
        <f t="shared" si="143"/>
        <v>5.0169063549286345E-2</v>
      </c>
      <c r="V73" s="51">
        <f t="shared" si="143"/>
        <v>8.8845550991549491E-2</v>
      </c>
      <c r="W73" s="51">
        <f t="shared" si="143"/>
        <v>5.5572856277729836E-2</v>
      </c>
      <c r="X73" s="51">
        <f t="shared" si="143"/>
        <v>7.7389112168988916E-2</v>
      </c>
      <c r="Y73" s="51">
        <f t="shared" si="143"/>
        <v>8.5140527690575812E-2</v>
      </c>
      <c r="Z73" s="51">
        <f t="shared" ref="Z73" si="144">+IFERROR(Z72/Z64,"n.a.")</f>
        <v>9.5812856721777084E-2</v>
      </c>
      <c r="AA73" s="51">
        <f t="shared" ref="AA73:AB73" si="145">+IFERROR(AA72/AA64,"n.a.")</f>
        <v>0.12615629884857305</v>
      </c>
      <c r="AB73" s="51">
        <f t="shared" si="145"/>
        <v>0.14920700636317794</v>
      </c>
      <c r="AE73" s="232"/>
    </row>
    <row r="74" spans="4:31" s="7" customFormat="1" ht="14.1" customHeight="1" x14ac:dyDescent="0.25">
      <c r="D74" s="74" t="s">
        <v>424</v>
      </c>
      <c r="E74" s="13"/>
      <c r="F74" s="13"/>
      <c r="G74" s="22" t="s">
        <v>135</v>
      </c>
      <c r="H74" s="22"/>
      <c r="I74" s="22"/>
      <c r="J74" s="22"/>
      <c r="K74" s="13"/>
      <c r="L74" s="318" t="str">
        <f t="shared" ref="L74:AA74" si="146">+L136</f>
        <v>n.a.</v>
      </c>
      <c r="M74" s="318" t="str">
        <f t="shared" si="146"/>
        <v>n.a.</v>
      </c>
      <c r="N74" s="318" t="str">
        <f t="shared" si="146"/>
        <v>n.a.</v>
      </c>
      <c r="O74" s="318" t="str">
        <f t="shared" si="146"/>
        <v>n.a.</v>
      </c>
      <c r="P74" s="318" t="str">
        <f t="shared" si="146"/>
        <v>n.a.</v>
      </c>
      <c r="Q74" s="318" t="str">
        <f t="shared" si="146"/>
        <v>n.a.</v>
      </c>
      <c r="R74" s="318" t="str">
        <f t="shared" si="146"/>
        <v>n.a.</v>
      </c>
      <c r="S74" s="318" t="str">
        <f t="shared" si="146"/>
        <v>n.a.</v>
      </c>
      <c r="T74" s="318">
        <f t="shared" si="146"/>
        <v>6.559427008256849E-2</v>
      </c>
      <c r="U74" s="318">
        <f t="shared" si="146"/>
        <v>4.1198795626452379E-2</v>
      </c>
      <c r="V74" s="318">
        <f t="shared" si="146"/>
        <v>7.3405000010716065E-2</v>
      </c>
      <c r="W74" s="318">
        <f t="shared" si="146"/>
        <v>4.6772500006828109E-2</v>
      </c>
      <c r="X74" s="318">
        <f t="shared" si="146"/>
        <v>6.8849708039248128E-2</v>
      </c>
      <c r="Y74" s="318">
        <f t="shared" si="146"/>
        <v>7.6402990369439788E-2</v>
      </c>
      <c r="Z74" s="318">
        <f t="shared" si="146"/>
        <v>8.6454799282694117E-2</v>
      </c>
      <c r="AA74" s="318">
        <f t="shared" si="146"/>
        <v>0.11770739052813246</v>
      </c>
      <c r="AB74" s="318">
        <f t="shared" ref="AB74" si="147">+AB136</f>
        <v>0.14709144162731264</v>
      </c>
    </row>
    <row r="75" spans="4:31" s="7" customFormat="1" ht="14.1" customHeight="1" x14ac:dyDescent="0.25">
      <c r="D75" s="29"/>
      <c r="E75" s="28"/>
      <c r="F75" s="28"/>
      <c r="G75" s="56"/>
      <c r="H75" s="56"/>
      <c r="I75" s="56"/>
      <c r="J75" s="56"/>
      <c r="K75" s="28"/>
      <c r="L75" s="221"/>
      <c r="M75" s="221"/>
      <c r="N75" s="221"/>
      <c r="O75" s="221"/>
      <c r="P75" s="221"/>
      <c r="Q75" s="221"/>
      <c r="R75" s="221"/>
      <c r="S75" s="221"/>
      <c r="T75" s="221"/>
      <c r="U75" s="221"/>
      <c r="V75" s="221"/>
      <c r="W75" s="221"/>
      <c r="X75" s="221"/>
      <c r="Y75" s="221"/>
      <c r="Z75" s="221"/>
      <c r="AA75" s="221"/>
      <c r="AB75" s="221"/>
    </row>
    <row r="76" spans="4:31" s="7" customFormat="1" ht="14.1" customHeight="1" x14ac:dyDescent="0.25">
      <c r="D76" s="33" t="s">
        <v>184</v>
      </c>
      <c r="E76" s="12"/>
      <c r="F76" s="12"/>
      <c r="G76" s="39"/>
      <c r="H76" s="39"/>
      <c r="I76" s="39"/>
      <c r="J76" s="39"/>
      <c r="K76" s="12"/>
      <c r="L76" s="12"/>
      <c r="M76" s="12"/>
      <c r="N76" s="12"/>
      <c r="O76" s="12"/>
      <c r="P76" s="12"/>
      <c r="Q76" s="12"/>
      <c r="R76" s="12"/>
      <c r="S76" s="12"/>
      <c r="T76" s="12"/>
      <c r="U76" s="12"/>
      <c r="V76" s="12"/>
      <c r="W76" s="12"/>
      <c r="X76" s="12"/>
      <c r="Y76" s="12"/>
      <c r="Z76" s="12"/>
      <c r="AA76" s="12"/>
      <c r="AB76" s="12"/>
    </row>
    <row r="77" spans="4:31" s="7" customFormat="1" ht="14.1" customHeight="1" x14ac:dyDescent="0.25">
      <c r="D77" s="13" t="s">
        <v>430</v>
      </c>
      <c r="E77" s="73"/>
      <c r="F77" s="13"/>
      <c r="G77" s="22" t="s">
        <v>134</v>
      </c>
      <c r="H77" s="22"/>
      <c r="I77" s="22"/>
      <c r="J77" s="22"/>
      <c r="K77" s="44"/>
      <c r="L77" s="44">
        <v>7062.0230000000001</v>
      </c>
      <c r="M77" s="44">
        <v>7128.5389999999998</v>
      </c>
      <c r="N77" s="44">
        <v>7188.9260000000004</v>
      </c>
      <c r="O77" s="44">
        <v>7222.732</v>
      </c>
      <c r="P77" s="44">
        <v>7253.6719999999996</v>
      </c>
      <c r="Q77" s="44">
        <v>7237.6409999999996</v>
      </c>
      <c r="R77" s="44">
        <v>7228.317</v>
      </c>
      <c r="S77" s="44">
        <v>7245.3360000000002</v>
      </c>
      <c r="T77" s="44">
        <v>7244.0569999999998</v>
      </c>
      <c r="U77" s="44">
        <v>7280.9129999999996</v>
      </c>
      <c r="V77" s="44">
        <v>7318.1840000000002</v>
      </c>
      <c r="W77" s="44">
        <v>7396.4930000000004</v>
      </c>
      <c r="X77" s="44">
        <v>7485.4530000000004</v>
      </c>
      <c r="Y77" s="44">
        <v>7527.3770000000004</v>
      </c>
      <c r="Z77" s="44">
        <v>7567.74</v>
      </c>
      <c r="AA77" s="44">
        <v>4813.5370000000003</v>
      </c>
      <c r="AB77" s="44">
        <v>4767.1980000000003</v>
      </c>
    </row>
    <row r="78" spans="4:31" s="7" customFormat="1" ht="14.1" customHeight="1" x14ac:dyDescent="0.25">
      <c r="D78" s="13" t="s">
        <v>152</v>
      </c>
      <c r="E78" s="73"/>
      <c r="F78" s="13"/>
      <c r="G78" s="22" t="s">
        <v>134</v>
      </c>
      <c r="H78" s="22"/>
      <c r="I78" s="22"/>
      <c r="J78" s="22"/>
      <c r="K78" s="13"/>
      <c r="L78" s="58">
        <f t="shared" ref="L78:S78" si="148">L79-L77</f>
        <v>153.92799999999988</v>
      </c>
      <c r="M78" s="58">
        <f t="shared" si="148"/>
        <v>158.19700000000012</v>
      </c>
      <c r="N78" s="58">
        <f t="shared" si="148"/>
        <v>156.05499999999938</v>
      </c>
      <c r="O78" s="58">
        <f t="shared" si="148"/>
        <v>159.92600000000039</v>
      </c>
      <c r="P78" s="58">
        <f t="shared" si="148"/>
        <v>169.27600000000075</v>
      </c>
      <c r="Q78" s="58">
        <f t="shared" si="148"/>
        <v>162.84100000000035</v>
      </c>
      <c r="R78" s="58">
        <f t="shared" si="148"/>
        <v>159.97999999999956</v>
      </c>
      <c r="S78" s="58">
        <f t="shared" si="148"/>
        <v>162.33299999999963</v>
      </c>
      <c r="T78" s="58">
        <f>T79-T77</f>
        <v>180.88700000000063</v>
      </c>
      <c r="U78" s="58">
        <f t="shared" ref="U78:AA78" si="149">U79-U77</f>
        <v>182.81800000000021</v>
      </c>
      <c r="V78" s="58">
        <f t="shared" si="149"/>
        <v>179.0649999999996</v>
      </c>
      <c r="W78" s="58">
        <f t="shared" si="149"/>
        <v>190.97799999999916</v>
      </c>
      <c r="X78" s="58">
        <f t="shared" si="149"/>
        <v>193.90999999999985</v>
      </c>
      <c r="Y78" s="58">
        <f t="shared" si="149"/>
        <v>204.42999999999938</v>
      </c>
      <c r="Z78" s="58">
        <f t="shared" si="149"/>
        <v>205.78200000000015</v>
      </c>
      <c r="AA78" s="58">
        <f t="shared" si="149"/>
        <v>208.89999999999964</v>
      </c>
      <c r="AB78" s="58">
        <f t="shared" ref="AB78" si="150">AB79-AB77</f>
        <v>218.01099999999951</v>
      </c>
    </row>
    <row r="79" spans="4:31" s="7" customFormat="1" ht="14.1" customHeight="1" x14ac:dyDescent="0.25">
      <c r="D79" s="13" t="s">
        <v>431</v>
      </c>
      <c r="E79" s="73"/>
      <c r="F79" s="13"/>
      <c r="G79" s="22" t="s">
        <v>134</v>
      </c>
      <c r="H79" s="22"/>
      <c r="I79" s="22"/>
      <c r="J79" s="22"/>
      <c r="K79" s="44"/>
      <c r="L79" s="44">
        <v>7215.951</v>
      </c>
      <c r="M79" s="44">
        <v>7286.7359999999999</v>
      </c>
      <c r="N79" s="44">
        <v>7344.9809999999998</v>
      </c>
      <c r="O79" s="44">
        <v>7382.6580000000004</v>
      </c>
      <c r="P79" s="44">
        <v>7422.9480000000003</v>
      </c>
      <c r="Q79" s="44">
        <v>7400.482</v>
      </c>
      <c r="R79" s="44">
        <v>7388.2969999999996</v>
      </c>
      <c r="S79" s="44">
        <v>7407.6689999999999</v>
      </c>
      <c r="T79" s="44">
        <v>7424.9440000000004</v>
      </c>
      <c r="U79" s="44">
        <v>7463.7309999999998</v>
      </c>
      <c r="V79" s="44">
        <v>7497.2489999999998</v>
      </c>
      <c r="W79" s="44">
        <v>7587.4709999999995</v>
      </c>
      <c r="X79" s="44">
        <v>7679.3630000000003</v>
      </c>
      <c r="Y79" s="44">
        <v>7731.8069999999998</v>
      </c>
      <c r="Z79" s="44">
        <v>7773.5219999999999</v>
      </c>
      <c r="AA79" s="44">
        <v>5022.4369999999999</v>
      </c>
      <c r="AB79" s="44">
        <v>4985.2089999999998</v>
      </c>
    </row>
    <row r="80" spans="4:31" s="7" customFormat="1" ht="14.1" customHeight="1" x14ac:dyDescent="0.25">
      <c r="D80" s="13" t="s">
        <v>432</v>
      </c>
      <c r="E80" s="24"/>
      <c r="G80" s="22" t="s">
        <v>141</v>
      </c>
      <c r="H80" s="41"/>
      <c r="I80" s="41"/>
      <c r="J80" s="41"/>
      <c r="L80" s="31">
        <v>6.8</v>
      </c>
      <c r="M80" s="31">
        <v>6.8</v>
      </c>
      <c r="N80" s="31">
        <v>6.6</v>
      </c>
      <c r="O80" s="31">
        <v>6.4</v>
      </c>
      <c r="P80" s="31">
        <v>6.2</v>
      </c>
      <c r="Q80" s="31">
        <v>5.9</v>
      </c>
      <c r="R80" s="31">
        <v>5.7</v>
      </c>
      <c r="S80" s="31">
        <v>5.5</v>
      </c>
      <c r="T80" s="31">
        <v>5.4</v>
      </c>
      <c r="U80" s="31">
        <v>5.2</v>
      </c>
      <c r="V80" s="31">
        <v>5</v>
      </c>
      <c r="W80" s="31">
        <v>5</v>
      </c>
      <c r="X80" s="31">
        <v>4.9000000000000004</v>
      </c>
      <c r="Y80" s="31">
        <v>4.8</v>
      </c>
      <c r="Z80" s="31">
        <v>4.7</v>
      </c>
      <c r="AA80" s="31">
        <v>2.94</v>
      </c>
      <c r="AB80" s="31">
        <v>2.83</v>
      </c>
    </row>
    <row r="81" spans="4:31" s="7" customFormat="1" ht="14.1" customHeight="1" x14ac:dyDescent="0.25">
      <c r="D81" s="13" t="s">
        <v>433</v>
      </c>
      <c r="E81" s="73"/>
      <c r="F81" s="13"/>
      <c r="G81" s="22" t="s">
        <v>141</v>
      </c>
      <c r="H81" s="22"/>
      <c r="I81" s="22"/>
      <c r="J81" s="22"/>
      <c r="K81" s="13"/>
      <c r="L81" s="31">
        <v>6.6</v>
      </c>
      <c r="M81" s="31">
        <v>6.4</v>
      </c>
      <c r="N81" s="31">
        <v>6.2</v>
      </c>
      <c r="O81" s="31">
        <v>6</v>
      </c>
      <c r="P81" s="31">
        <v>5.8</v>
      </c>
      <c r="Q81" s="31">
        <v>5.6</v>
      </c>
      <c r="R81" s="31">
        <v>5.4</v>
      </c>
      <c r="S81" s="31">
        <v>5.3</v>
      </c>
      <c r="T81" s="31">
        <v>5.0999999999999996</v>
      </c>
      <c r="U81" s="31">
        <v>4.9000000000000004</v>
      </c>
      <c r="V81" s="31">
        <v>4.8</v>
      </c>
      <c r="W81" s="31">
        <v>4.8</v>
      </c>
      <c r="X81" s="31">
        <v>4.7</v>
      </c>
      <c r="Y81" s="31">
        <v>4.5</v>
      </c>
      <c r="Z81" s="31">
        <v>4.4000000000000004</v>
      </c>
      <c r="AA81" s="31">
        <v>2.88</v>
      </c>
      <c r="AB81" s="31">
        <v>2.76</v>
      </c>
    </row>
    <row r="82" spans="4:31" ht="14.1" customHeight="1" x14ac:dyDescent="0.2"/>
    <row r="83" spans="4:31" s="7" customFormat="1" ht="14.1" customHeight="1" x14ac:dyDescent="0.25">
      <c r="D83" s="57" t="s">
        <v>151</v>
      </c>
      <c r="G83" s="41"/>
      <c r="H83" s="41"/>
      <c r="I83" s="41"/>
      <c r="J83" s="41"/>
    </row>
    <row r="84" spans="4:31" s="7" customFormat="1" ht="14.1" customHeight="1" x14ac:dyDescent="0.25">
      <c r="D84" s="13" t="s">
        <v>10</v>
      </c>
      <c r="E84" s="13"/>
      <c r="F84" s="13"/>
      <c r="G84" s="22" t="s">
        <v>134</v>
      </c>
      <c r="H84" s="22"/>
      <c r="I84" s="22"/>
      <c r="J84" s="22"/>
      <c r="K84" s="13"/>
      <c r="L84" s="17">
        <f t="shared" ref="L84:Z84" si="151">L34</f>
        <v>408.93900000000002</v>
      </c>
      <c r="M84" s="17">
        <f t="shared" si="151"/>
        <v>420.35700000000003</v>
      </c>
      <c r="N84" s="17">
        <f t="shared" si="151"/>
        <v>430.452</v>
      </c>
      <c r="O84" s="17">
        <f t="shared" si="151"/>
        <v>434.58600000000001</v>
      </c>
      <c r="P84" s="17">
        <f t="shared" si="151"/>
        <v>457.28899999999999</v>
      </c>
      <c r="Q84" s="17">
        <f t="shared" si="151"/>
        <v>465.19799999999998</v>
      </c>
      <c r="R84" s="17">
        <f t="shared" si="151"/>
        <v>478.59100000000001</v>
      </c>
      <c r="S84" s="17">
        <f t="shared" si="151"/>
        <v>484.23099999999999</v>
      </c>
      <c r="T84" s="17">
        <f t="shared" si="151"/>
        <v>518.73699999999997</v>
      </c>
      <c r="U84" s="17">
        <f t="shared" si="151"/>
        <v>530.66999999999996</v>
      </c>
      <c r="V84" s="17">
        <f t="shared" si="151"/>
        <v>543.39099999999996</v>
      </c>
      <c r="W84" s="17">
        <f t="shared" si="151"/>
        <v>549.09</v>
      </c>
      <c r="X84" s="17">
        <f t="shared" si="151"/>
        <v>583.851</v>
      </c>
      <c r="Y84" s="17">
        <f t="shared" si="151"/>
        <v>595.351</v>
      </c>
      <c r="Z84" s="17">
        <f t="shared" si="151"/>
        <v>608.49400000000003</v>
      </c>
      <c r="AA84" s="17">
        <f t="shared" ref="AA84:AB84" si="152">AA34</f>
        <v>621.44500000000005</v>
      </c>
      <c r="AB84" s="17">
        <f t="shared" si="152"/>
        <v>662.29600000000005</v>
      </c>
      <c r="AE84" s="232"/>
    </row>
    <row r="85" spans="4:31" s="7" customFormat="1" ht="14.1" customHeight="1" x14ac:dyDescent="0.25">
      <c r="D85" s="52" t="s">
        <v>153</v>
      </c>
      <c r="E85" s="13"/>
      <c r="F85" s="13"/>
      <c r="G85" s="22" t="s">
        <v>134</v>
      </c>
      <c r="H85" s="22"/>
      <c r="I85" s="22"/>
      <c r="J85" s="22"/>
      <c r="K85" s="13"/>
      <c r="L85" s="17">
        <f t="shared" ref="L85:Z85" si="153">-L87/L9*L10</f>
        <v>-104.10818673146015</v>
      </c>
      <c r="M85" s="17">
        <f t="shared" si="153"/>
        <v>-111.42097519113672</v>
      </c>
      <c r="N85" s="17">
        <f t="shared" si="153"/>
        <v>-115.80220978780793</v>
      </c>
      <c r="O85" s="17">
        <f t="shared" si="153"/>
        <v>-126.00528204944683</v>
      </c>
      <c r="P85" s="17">
        <f t="shared" si="153"/>
        <v>-130.30267790254732</v>
      </c>
      <c r="Q85" s="17">
        <f t="shared" si="153"/>
        <v>-131.88733139853517</v>
      </c>
      <c r="R85" s="17">
        <f t="shared" si="153"/>
        <v>-129.77938106458885</v>
      </c>
      <c r="S85" s="17">
        <f t="shared" si="153"/>
        <v>-140.89165022338048</v>
      </c>
      <c r="T85" s="17">
        <f t="shared" si="153"/>
        <v>-141.98613201423785</v>
      </c>
      <c r="U85" s="17">
        <f t="shared" si="153"/>
        <v>-140.66465383736281</v>
      </c>
      <c r="V85" s="17">
        <f t="shared" si="153"/>
        <v>-139.85755564930733</v>
      </c>
      <c r="W85" s="17">
        <f t="shared" si="153"/>
        <v>-154.51845223891189</v>
      </c>
      <c r="X85" s="17">
        <f t="shared" si="153"/>
        <v>-156.14320298092247</v>
      </c>
      <c r="Y85" s="17">
        <f t="shared" si="153"/>
        <v>-159.70475290517061</v>
      </c>
      <c r="Z85" s="17">
        <f t="shared" si="153"/>
        <v>-156.5565892195909</v>
      </c>
      <c r="AA85" s="17">
        <f t="shared" ref="AA85:AB85" si="154">-AA87/AA9*AA10</f>
        <v>-183.70556985759035</v>
      </c>
      <c r="AB85" s="17">
        <f t="shared" si="154"/>
        <v>-183.65114056765461</v>
      </c>
      <c r="AE85" s="232"/>
    </row>
    <row r="86" spans="4:31" s="7" customFormat="1" ht="14.1" customHeight="1" x14ac:dyDescent="0.25">
      <c r="D86" s="52" t="s">
        <v>223</v>
      </c>
      <c r="E86" s="13"/>
      <c r="F86" s="13"/>
      <c r="G86" s="22" t="s">
        <v>134</v>
      </c>
      <c r="H86" s="22"/>
      <c r="I86" s="22"/>
      <c r="J86" s="22"/>
      <c r="K86" s="13"/>
      <c r="L86" s="17">
        <f t="shared" ref="L86:S86" si="155">L87-L85</f>
        <v>-174.79981326853988</v>
      </c>
      <c r="M86" s="17">
        <f t="shared" si="155"/>
        <v>-181.26602480886328</v>
      </c>
      <c r="N86" s="17">
        <f t="shared" si="155"/>
        <v>-162.38979021219208</v>
      </c>
      <c r="O86" s="17">
        <f t="shared" si="155"/>
        <v>-152.79271795055317</v>
      </c>
      <c r="P86" s="17">
        <f t="shared" si="155"/>
        <v>-149.55432209745265</v>
      </c>
      <c r="Q86" s="17">
        <f t="shared" si="155"/>
        <v>-150.33566860146479</v>
      </c>
      <c r="R86" s="17">
        <f t="shared" si="155"/>
        <v>-150.76961893541113</v>
      </c>
      <c r="S86" s="17">
        <f t="shared" si="155"/>
        <v>-145.04334977661952</v>
      </c>
      <c r="T86" s="17">
        <f>T87-T85</f>
        <v>-153.13986798576212</v>
      </c>
      <c r="U86" s="17">
        <f t="shared" ref="U86:V86" si="156">U87-U85</f>
        <v>-157.76034616263715</v>
      </c>
      <c r="V86" s="17">
        <f t="shared" si="156"/>
        <v>-152.57044435069267</v>
      </c>
      <c r="W86" s="17">
        <f t="shared" ref="W86:X86" si="157">W87-W85</f>
        <v>-167.42354776108812</v>
      </c>
      <c r="X86" s="17">
        <f t="shared" si="157"/>
        <v>-162.69279701907755</v>
      </c>
      <c r="Y86" s="17">
        <f t="shared" ref="Y86:Z86" si="158">Y87-Y85</f>
        <v>-160.55224709482934</v>
      </c>
      <c r="Z86" s="17">
        <f t="shared" si="158"/>
        <v>-162.0634107804091</v>
      </c>
      <c r="AA86" s="17">
        <f t="shared" ref="AA86:AB86" si="159">AA87-AA85</f>
        <v>-179.62243014240963</v>
      </c>
      <c r="AB86" s="17">
        <f t="shared" si="159"/>
        <v>-167.05685943234536</v>
      </c>
      <c r="AE86" s="232"/>
    </row>
    <row r="87" spans="4:31" s="7" customFormat="1" ht="14.1" customHeight="1" x14ac:dyDescent="0.25">
      <c r="D87" s="13" t="s">
        <v>423</v>
      </c>
      <c r="E87" s="13"/>
      <c r="F87" s="13"/>
      <c r="G87" s="22" t="s">
        <v>134</v>
      </c>
      <c r="H87" s="22"/>
      <c r="I87" s="22"/>
      <c r="J87" s="22"/>
      <c r="K87" s="13"/>
      <c r="L87" s="17">
        <f t="shared" ref="L87:Z87" si="160">L53</f>
        <v>-278.90800000000002</v>
      </c>
      <c r="M87" s="17">
        <f t="shared" si="160"/>
        <v>-292.68700000000001</v>
      </c>
      <c r="N87" s="17">
        <f t="shared" si="160"/>
        <v>-278.19200000000001</v>
      </c>
      <c r="O87" s="17">
        <f t="shared" si="160"/>
        <v>-278.798</v>
      </c>
      <c r="P87" s="17">
        <f t="shared" si="160"/>
        <v>-279.85699999999997</v>
      </c>
      <c r="Q87" s="17">
        <f t="shared" si="160"/>
        <v>-282.22299999999996</v>
      </c>
      <c r="R87" s="17">
        <f t="shared" si="160"/>
        <v>-280.54899999999998</v>
      </c>
      <c r="S87" s="17">
        <f t="shared" si="160"/>
        <v>-285.935</v>
      </c>
      <c r="T87" s="17">
        <f t="shared" si="160"/>
        <v>-295.12599999999998</v>
      </c>
      <c r="U87" s="17">
        <f t="shared" si="160"/>
        <v>-298.42499999999995</v>
      </c>
      <c r="V87" s="17">
        <f t="shared" si="160"/>
        <v>-292.428</v>
      </c>
      <c r="W87" s="17">
        <f t="shared" si="160"/>
        <v>-321.94200000000001</v>
      </c>
      <c r="X87" s="17">
        <f t="shared" si="160"/>
        <v>-318.83600000000001</v>
      </c>
      <c r="Y87" s="17">
        <f t="shared" si="160"/>
        <v>-320.25699999999995</v>
      </c>
      <c r="Z87" s="17">
        <f t="shared" si="160"/>
        <v>-318.62</v>
      </c>
      <c r="AA87" s="17">
        <f t="shared" ref="AA87:AB87" si="161">AA53</f>
        <v>-363.32799999999997</v>
      </c>
      <c r="AB87" s="17">
        <f t="shared" si="161"/>
        <v>-350.70799999999997</v>
      </c>
      <c r="AE87" s="232"/>
    </row>
    <row r="88" spans="4:31" s="7" customFormat="1" ht="14.1" customHeight="1" x14ac:dyDescent="0.25">
      <c r="D88" s="64" t="s">
        <v>239</v>
      </c>
      <c r="E88" s="26"/>
      <c r="F88" s="13"/>
      <c r="G88" s="22" t="s">
        <v>134</v>
      </c>
      <c r="H88" s="22"/>
      <c r="I88" s="22"/>
      <c r="J88" s="22"/>
      <c r="K88" s="13"/>
      <c r="L88" s="17">
        <f t="shared" ref="L88:Z88" si="162">+L36</f>
        <v>-20.100000000000001</v>
      </c>
      <c r="M88" s="17">
        <f t="shared" si="162"/>
        <v>-22.9</v>
      </c>
      <c r="N88" s="17">
        <f t="shared" si="162"/>
        <v>-24.3</v>
      </c>
      <c r="O88" s="17">
        <f t="shared" si="162"/>
        <v>-26.8</v>
      </c>
      <c r="P88" s="17">
        <f t="shared" si="162"/>
        <v>-28.7</v>
      </c>
      <c r="Q88" s="17">
        <f t="shared" si="162"/>
        <v>-28.8</v>
      </c>
      <c r="R88" s="17">
        <f t="shared" si="162"/>
        <v>-28.8</v>
      </c>
      <c r="S88" s="17">
        <f t="shared" si="162"/>
        <v>-31.5</v>
      </c>
      <c r="T88" s="17">
        <f t="shared" si="162"/>
        <v>-34.5</v>
      </c>
      <c r="U88" s="17">
        <f t="shared" si="162"/>
        <v>-37.5</v>
      </c>
      <c r="V88" s="17">
        <f t="shared" si="162"/>
        <v>-37.1</v>
      </c>
      <c r="W88" s="17">
        <f t="shared" si="162"/>
        <v>-45.87</v>
      </c>
      <c r="X88" s="17">
        <f t="shared" si="162"/>
        <v>-47.6</v>
      </c>
      <c r="Y88" s="17">
        <f t="shared" si="162"/>
        <v>-48.3</v>
      </c>
      <c r="Z88" s="17">
        <f t="shared" si="162"/>
        <v>-45.2</v>
      </c>
      <c r="AA88" s="17">
        <f t="shared" ref="AA88:AB88" si="163">+AA36</f>
        <v>-50.32</v>
      </c>
      <c r="AB88" s="17">
        <f t="shared" si="163"/>
        <v>-48.639000000000003</v>
      </c>
      <c r="AE88" s="232"/>
    </row>
    <row r="89" spans="4:31" s="7" customFormat="1" ht="14.1" customHeight="1" x14ac:dyDescent="0.25">
      <c r="D89" s="64" t="s">
        <v>14</v>
      </c>
      <c r="E89" s="26"/>
      <c r="F89" s="13"/>
      <c r="G89" s="22" t="s">
        <v>134</v>
      </c>
      <c r="H89" s="22"/>
      <c r="I89" s="22"/>
      <c r="J89" s="22"/>
      <c r="K89" s="13"/>
      <c r="L89" s="17">
        <f t="shared" ref="L89:Z89" si="164">+L58</f>
        <v>0.67</v>
      </c>
      <c r="M89" s="17">
        <f t="shared" si="164"/>
        <v>0.26</v>
      </c>
      <c r="N89" s="17">
        <f t="shared" si="164"/>
        <v>1.623</v>
      </c>
      <c r="O89" s="17">
        <f t="shared" si="164"/>
        <v>-0.129</v>
      </c>
      <c r="P89" s="17">
        <f t="shared" si="164"/>
        <v>4.5339999999999998</v>
      </c>
      <c r="Q89" s="17">
        <f t="shared" si="164"/>
        <v>0.44600000000000001</v>
      </c>
      <c r="R89" s="17">
        <f t="shared" si="164"/>
        <v>2.4409999999999998</v>
      </c>
      <c r="S89" s="17">
        <f t="shared" si="164"/>
        <v>-1.1120000000000001</v>
      </c>
      <c r="T89" s="17">
        <f t="shared" si="164"/>
        <v>4.1340000000000003</v>
      </c>
      <c r="U89" s="17">
        <f t="shared" si="164"/>
        <v>4.8730000000000002</v>
      </c>
      <c r="V89" s="17">
        <f t="shared" si="164"/>
        <v>5.0519999999999996</v>
      </c>
      <c r="W89" s="17">
        <f t="shared" si="164"/>
        <v>5.5359999999999996</v>
      </c>
      <c r="X89" s="17">
        <f t="shared" si="164"/>
        <v>6.2080000000000002</v>
      </c>
      <c r="Y89" s="17">
        <f t="shared" si="164"/>
        <v>5.1459999999999999</v>
      </c>
      <c r="Z89" s="17">
        <f t="shared" si="164"/>
        <v>5.5330000000000004</v>
      </c>
      <c r="AA89" s="17">
        <f t="shared" ref="AA89:AB89" si="165">+AA58</f>
        <v>4.9779999999999998</v>
      </c>
      <c r="AB89" s="17">
        <f t="shared" si="165"/>
        <v>6.2530000000000001</v>
      </c>
      <c r="AE89" s="232"/>
    </row>
    <row r="90" spans="4:31" s="7" customFormat="1" ht="14.1" customHeight="1" x14ac:dyDescent="0.25">
      <c r="D90" s="64" t="s">
        <v>148</v>
      </c>
      <c r="E90" s="26"/>
      <c r="F90" s="13"/>
      <c r="G90" s="22" t="s">
        <v>134</v>
      </c>
      <c r="H90" s="22"/>
      <c r="I90" s="22"/>
      <c r="J90" s="22"/>
      <c r="K90" s="13"/>
      <c r="L90" s="17">
        <f t="shared" ref="L90:Z90" si="166">+L59</f>
        <v>-1.6</v>
      </c>
      <c r="M90" s="17">
        <f t="shared" si="166"/>
        <v>-1.1000000000000001</v>
      </c>
      <c r="N90" s="17">
        <f t="shared" si="166"/>
        <v>-1.5</v>
      </c>
      <c r="O90" s="17">
        <f t="shared" si="166"/>
        <v>-4.3</v>
      </c>
      <c r="P90" s="17">
        <f t="shared" si="166"/>
        <v>-4.5999999999999996</v>
      </c>
      <c r="Q90" s="17">
        <f t="shared" si="166"/>
        <v>-4.8</v>
      </c>
      <c r="R90" s="17">
        <f t="shared" si="166"/>
        <v>-2.8</v>
      </c>
      <c r="S90" s="17">
        <f t="shared" si="166"/>
        <v>-5.0999999999999996</v>
      </c>
      <c r="T90" s="17">
        <f t="shared" si="166"/>
        <v>-4.5999999999999996</v>
      </c>
      <c r="U90" s="17">
        <f t="shared" si="166"/>
        <v>-4.8</v>
      </c>
      <c r="V90" s="17">
        <f t="shared" si="166"/>
        <v>-3.1</v>
      </c>
      <c r="W90" s="17">
        <f t="shared" si="166"/>
        <v>-4.16</v>
      </c>
      <c r="X90" s="17">
        <f t="shared" si="166"/>
        <v>-1.5</v>
      </c>
      <c r="Y90" s="17">
        <f t="shared" si="166"/>
        <v>-1.4</v>
      </c>
      <c r="Z90" s="17">
        <f t="shared" si="166"/>
        <v>-1</v>
      </c>
      <c r="AA90" s="17">
        <f t="shared" ref="AA90:AB90" si="167">+AA59</f>
        <v>-1.22</v>
      </c>
      <c r="AB90" s="17">
        <f t="shared" si="167"/>
        <v>-1.054</v>
      </c>
      <c r="AE90" s="232"/>
    </row>
    <row r="91" spans="4:31" s="7" customFormat="1" ht="14.1" customHeight="1" x14ac:dyDescent="0.25">
      <c r="D91" s="64" t="s">
        <v>241</v>
      </c>
      <c r="E91" s="26"/>
      <c r="F91" s="13"/>
      <c r="G91" s="22" t="s">
        <v>134</v>
      </c>
      <c r="H91" s="22"/>
      <c r="I91" s="22"/>
      <c r="J91" s="22"/>
      <c r="K91" s="13"/>
      <c r="L91" s="44">
        <v>-18.809000000000001</v>
      </c>
      <c r="M91" s="44">
        <v>-40.442</v>
      </c>
      <c r="N91" s="44">
        <v>-32.893999999999998</v>
      </c>
      <c r="O91" s="44">
        <v>-62.241</v>
      </c>
      <c r="P91" s="44">
        <v>-25.832999999999998</v>
      </c>
      <c r="Q91" s="44">
        <v>-39.082000000000001</v>
      </c>
      <c r="R91" s="44">
        <v>-34.667999999999999</v>
      </c>
      <c r="S91" s="44">
        <v>-56.29</v>
      </c>
      <c r="T91" s="44">
        <v>-33.115000000000002</v>
      </c>
      <c r="U91" s="44">
        <v>-36.612000000000002</v>
      </c>
      <c r="V91" s="44">
        <v>-33.479999999999997</v>
      </c>
      <c r="W91" s="44">
        <v>-64.396000000000001</v>
      </c>
      <c r="X91" s="44">
        <v>-42.652000000000001</v>
      </c>
      <c r="Y91" s="44">
        <v>-43.484999999999999</v>
      </c>
      <c r="Z91" s="44">
        <v>-42.994</v>
      </c>
      <c r="AA91" s="44">
        <v>-56.920999999999999</v>
      </c>
      <c r="AB91" s="44">
        <v>-54.13</v>
      </c>
      <c r="AE91" s="232"/>
    </row>
    <row r="92" spans="4:31" s="7" customFormat="1" ht="14.1" customHeight="1" x14ac:dyDescent="0.25">
      <c r="D92" s="64" t="s">
        <v>434</v>
      </c>
      <c r="E92" s="26"/>
      <c r="F92" s="13"/>
      <c r="G92" s="22" t="s">
        <v>134</v>
      </c>
      <c r="H92" s="22"/>
      <c r="I92" s="22"/>
      <c r="J92" s="22"/>
      <c r="K92" s="13"/>
      <c r="L92" s="44">
        <v>-12.18</v>
      </c>
      <c r="M92" s="44">
        <v>-12.359</v>
      </c>
      <c r="N92" s="44">
        <v>-12.154999999999999</v>
      </c>
      <c r="O92" s="44">
        <v>-12.46</v>
      </c>
      <c r="P92" s="44">
        <v>-13.353999999999999</v>
      </c>
      <c r="Q92" s="44">
        <v>-13.385999999999999</v>
      </c>
      <c r="R92" s="44">
        <v>-13.535</v>
      </c>
      <c r="S92" s="44">
        <v>-14.148</v>
      </c>
      <c r="T92" s="44">
        <v>-14.996</v>
      </c>
      <c r="U92" s="44">
        <v>-16.457000000000001</v>
      </c>
      <c r="V92" s="44">
        <v>-14.026</v>
      </c>
      <c r="W92" s="44">
        <v>-15.471</v>
      </c>
      <c r="X92" s="44">
        <v>-16.257999999999999</v>
      </c>
      <c r="Y92" s="341">
        <f>+'Quarterly CF'!Q41</f>
        <v>-16.498999999999999</v>
      </c>
      <c r="Z92" s="341">
        <f>+'Quarterly CF'!R41</f>
        <v>-16.442</v>
      </c>
      <c r="AA92" s="341">
        <f>+'Quarterly CF'!S41</f>
        <v>-17.498000000000001</v>
      </c>
      <c r="AB92" s="341">
        <f>+'Quarterly CF'!T41</f>
        <v>-17.731000000000002</v>
      </c>
      <c r="AE92" s="232"/>
    </row>
    <row r="93" spans="4:31" s="7" customFormat="1" ht="14.1" customHeight="1" thickBot="1" x14ac:dyDescent="0.3">
      <c r="D93" s="28" t="s">
        <v>435</v>
      </c>
      <c r="E93" s="30"/>
      <c r="F93" s="28"/>
      <c r="G93" s="56" t="s">
        <v>134</v>
      </c>
      <c r="H93" s="56"/>
      <c r="I93" s="56"/>
      <c r="J93" s="56"/>
      <c r="K93" s="28"/>
      <c r="L93" s="257">
        <f>+'Quarterly CF'!D21</f>
        <v>-39.454999999999998</v>
      </c>
      <c r="M93" s="257">
        <f>+'Quarterly CF'!E21</f>
        <v>-55.634999999999998</v>
      </c>
      <c r="N93" s="257">
        <f>+'Quarterly CF'!F21</f>
        <v>-60.834000000000003</v>
      </c>
      <c r="O93" s="257">
        <f>+'Quarterly CF'!G21</f>
        <v>17.478999999999999</v>
      </c>
      <c r="P93" s="257">
        <f>+'Quarterly CF'!H21</f>
        <v>-76.930999999999997</v>
      </c>
      <c r="Q93" s="257">
        <f>+'Quarterly CF'!I21</f>
        <v>28.094999999999999</v>
      </c>
      <c r="R93" s="257">
        <f>+'Quarterly CF'!J21</f>
        <v>70.757999999999996</v>
      </c>
      <c r="S93" s="257">
        <f>+'Quarterly CF'!K21</f>
        <v>64.39</v>
      </c>
      <c r="T93" s="257">
        <f>+'Quarterly CF'!L21</f>
        <v>9.8109999999999999</v>
      </c>
      <c r="U93" s="257">
        <f>+'Quarterly CF'!M21</f>
        <v>-51.42</v>
      </c>
      <c r="V93" s="257">
        <f>+'Quarterly CF'!N21</f>
        <v>-35.741</v>
      </c>
      <c r="W93" s="257">
        <f>+'Quarterly CF'!O21</f>
        <v>18.452000000000002</v>
      </c>
      <c r="X93" s="257">
        <f>+'Quarterly CF'!P21</f>
        <v>-57.366</v>
      </c>
      <c r="Y93" s="257">
        <f>+'Quarterly CF'!Q21</f>
        <v>-82.941000000000003</v>
      </c>
      <c r="Z93" s="257">
        <f>+'Quarterly CF'!R21</f>
        <v>-20.260000000000002</v>
      </c>
      <c r="AA93" s="257">
        <f>+'Quarterly CF'!S21</f>
        <v>87.388000000000005</v>
      </c>
      <c r="AB93" s="257">
        <f>+'Quarterly CF'!T21</f>
        <v>-48.44</v>
      </c>
      <c r="AE93" s="232"/>
    </row>
    <row r="94" spans="4:31" s="7" customFormat="1" ht="14.1" customHeight="1" thickBot="1" x14ac:dyDescent="0.3">
      <c r="D94" s="84" t="s">
        <v>169</v>
      </c>
      <c r="E94" s="85"/>
      <c r="F94" s="86"/>
      <c r="G94" s="87" t="s">
        <v>134</v>
      </c>
      <c r="H94" s="87"/>
      <c r="I94" s="87"/>
      <c r="J94" s="87"/>
      <c r="K94" s="86"/>
      <c r="L94" s="88">
        <f t="shared" ref="L94:W94" si="168">L84+L87+L88+L91+L93+L92+L89+L90</f>
        <v>38.557000000000016</v>
      </c>
      <c r="M94" s="88">
        <f t="shared" si="168"/>
        <v>-4.5059999999999949</v>
      </c>
      <c r="N94" s="88">
        <f t="shared" si="168"/>
        <v>22.2</v>
      </c>
      <c r="O94" s="88">
        <f t="shared" si="168"/>
        <v>67.336999999999989</v>
      </c>
      <c r="P94" s="88">
        <f t="shared" si="168"/>
        <v>32.54800000000003</v>
      </c>
      <c r="Q94" s="88">
        <f t="shared" si="168"/>
        <v>125.44800000000002</v>
      </c>
      <c r="R94" s="88">
        <f t="shared" si="168"/>
        <v>191.43799999999999</v>
      </c>
      <c r="S94" s="88">
        <f t="shared" si="168"/>
        <v>154.53600000000003</v>
      </c>
      <c r="T94" s="88">
        <f t="shared" si="168"/>
        <v>150.345</v>
      </c>
      <c r="U94" s="88">
        <f t="shared" si="168"/>
        <v>90.329000000000008</v>
      </c>
      <c r="V94" s="88">
        <f t="shared" si="168"/>
        <v>132.56799999999998</v>
      </c>
      <c r="W94" s="88">
        <f t="shared" si="168"/>
        <v>121.23900000000003</v>
      </c>
      <c r="X94" s="88">
        <f t="shared" ref="X94:Y94" si="169">X84+X87+X88+X91+X93+X92+X89+X90</f>
        <v>105.84699999999998</v>
      </c>
      <c r="Y94" s="88">
        <f t="shared" si="169"/>
        <v>87.615000000000023</v>
      </c>
      <c r="Z94" s="88">
        <f t="shared" ref="Z94" si="170">Z84+Z87+Z88+Z91+Z93+Z92+Z89+Z90</f>
        <v>169.51100000000002</v>
      </c>
      <c r="AA94" s="88">
        <f t="shared" ref="AA94:AB94" si="171">AA84+AA87+AA88+AA91+AA93+AA92+AA89+AA90</f>
        <v>224.52400000000011</v>
      </c>
      <c r="AB94" s="88">
        <f t="shared" si="171"/>
        <v>147.84700000000007</v>
      </c>
      <c r="AE94" s="232"/>
    </row>
    <row r="95" spans="4:31" s="7" customFormat="1" ht="14.1" customHeight="1" thickBot="1" x14ac:dyDescent="0.3">
      <c r="D95" s="7" t="s">
        <v>97</v>
      </c>
      <c r="E95" s="32"/>
      <c r="G95" s="41" t="s">
        <v>134</v>
      </c>
      <c r="H95" s="41"/>
      <c r="I95" s="41"/>
      <c r="J95" s="41"/>
      <c r="L95" s="258">
        <f>+'Quarterly CF'!D12</f>
        <v>-4.0039999999999996</v>
      </c>
      <c r="M95" s="258">
        <f>+'Quarterly CF'!E12</f>
        <v>-18.97</v>
      </c>
      <c r="N95" s="258">
        <f>+'Quarterly CF'!F12</f>
        <v>-4.5339999999999998</v>
      </c>
      <c r="O95" s="258">
        <f>+'Quarterly CF'!G12</f>
        <v>-49.625</v>
      </c>
      <c r="P95" s="258">
        <f>+'Quarterly CF'!H12</f>
        <v>-5.0129999999999999</v>
      </c>
      <c r="Q95" s="258">
        <f>+'Quarterly CF'!I12</f>
        <v>-19.721</v>
      </c>
      <c r="R95" s="258">
        <f>+'Quarterly CF'!J12</f>
        <v>-20.763000000000002</v>
      </c>
      <c r="S95" s="258">
        <f>+'Quarterly CF'!K12</f>
        <v>-45.741999999999997</v>
      </c>
      <c r="T95" s="258">
        <f>+'Quarterly CF'!L12</f>
        <v>-5.1909999999999998</v>
      </c>
      <c r="U95" s="258">
        <f>+'Quarterly CF'!M12</f>
        <v>-26.146999999999998</v>
      </c>
      <c r="V95" s="258">
        <f>+'Quarterly CF'!N12</f>
        <v>-15.903</v>
      </c>
      <c r="W95" s="258">
        <f>+'Quarterly CF'!O12</f>
        <v>-67.394000000000005</v>
      </c>
      <c r="X95" s="258">
        <f>+'Quarterly CF'!P12</f>
        <v>-18.079000000000001</v>
      </c>
      <c r="Y95" s="258">
        <f>+'Quarterly CF'!Q12</f>
        <v>-26.85</v>
      </c>
      <c r="Z95" s="258">
        <f>+'Quarterly CF'!R12</f>
        <v>-31.5</v>
      </c>
      <c r="AA95" s="258">
        <f>+'Quarterly CF'!S12</f>
        <v>-70.400000000000006</v>
      </c>
      <c r="AB95" s="258">
        <f>+'Quarterly CF'!T12</f>
        <v>9.4499999999999993</v>
      </c>
      <c r="AE95" s="232"/>
    </row>
    <row r="96" spans="4:31" s="7" customFormat="1" ht="14.1" customHeight="1" thickBot="1" x14ac:dyDescent="0.3">
      <c r="D96" s="84" t="s">
        <v>170</v>
      </c>
      <c r="E96" s="85"/>
      <c r="F96" s="86"/>
      <c r="G96" s="87" t="s">
        <v>134</v>
      </c>
      <c r="H96" s="87"/>
      <c r="I96" s="87"/>
      <c r="J96" s="87"/>
      <c r="K96" s="86"/>
      <c r="L96" s="88">
        <f>+SUM(L94:L95)</f>
        <v>34.553000000000019</v>
      </c>
      <c r="M96" s="88">
        <f>+SUM(M94:M95)</f>
        <v>-23.475999999999992</v>
      </c>
      <c r="N96" s="88">
        <f t="shared" ref="N96:T96" si="172">+SUM(N94:N95)</f>
        <v>17.666</v>
      </c>
      <c r="O96" s="88">
        <f t="shared" si="172"/>
        <v>17.711999999999989</v>
      </c>
      <c r="P96" s="88">
        <f t="shared" si="172"/>
        <v>27.535000000000032</v>
      </c>
      <c r="Q96" s="88">
        <f t="shared" si="172"/>
        <v>105.72700000000002</v>
      </c>
      <c r="R96" s="88">
        <f t="shared" si="172"/>
        <v>170.67499999999998</v>
      </c>
      <c r="S96" s="88">
        <f t="shared" si="172"/>
        <v>108.79400000000004</v>
      </c>
      <c r="T96" s="88">
        <f t="shared" si="172"/>
        <v>145.154</v>
      </c>
      <c r="U96" s="88">
        <f t="shared" ref="U96:W96" si="173">+SUM(U94:U95)</f>
        <v>64.182000000000016</v>
      </c>
      <c r="V96" s="88">
        <f t="shared" si="173"/>
        <v>116.66499999999998</v>
      </c>
      <c r="W96" s="88">
        <f t="shared" si="173"/>
        <v>53.845000000000027</v>
      </c>
      <c r="X96" s="88">
        <f t="shared" ref="X96:Y96" si="174">+SUM(X94:X95)</f>
        <v>87.767999999999972</v>
      </c>
      <c r="Y96" s="88">
        <f t="shared" si="174"/>
        <v>60.765000000000022</v>
      </c>
      <c r="Z96" s="88">
        <f t="shared" ref="Z96" si="175">+SUM(Z94:Z95)</f>
        <v>138.01100000000002</v>
      </c>
      <c r="AA96" s="88">
        <f t="shared" ref="AA96:AB96" si="176">+SUM(AA94:AA95)</f>
        <v>154.12400000000011</v>
      </c>
      <c r="AB96" s="88">
        <f t="shared" si="176"/>
        <v>157.29700000000005</v>
      </c>
      <c r="AE96" s="232"/>
    </row>
    <row r="97" spans="3:32" s="7" customFormat="1" ht="14.1" customHeight="1" x14ac:dyDescent="0.25">
      <c r="D97" s="12" t="s">
        <v>180</v>
      </c>
      <c r="E97" s="83"/>
      <c r="F97" s="12"/>
      <c r="G97" s="39" t="s">
        <v>134</v>
      </c>
      <c r="H97" s="39"/>
      <c r="I97" s="39"/>
      <c r="J97" s="39"/>
      <c r="K97" s="12"/>
      <c r="L97" s="259">
        <f>SUM('Quarterly CF'!D48:D49)+'Quarterly CF'!D34</f>
        <v>-86.525999999999996</v>
      </c>
      <c r="M97" s="259">
        <f>SUM('Quarterly CF'!E48:E49)+'Quarterly CF'!E34</f>
        <v>-56.588000000000001</v>
      </c>
      <c r="N97" s="259">
        <f>SUM('Quarterly CF'!F48:F49)+'Quarterly CF'!F34</f>
        <v>-94.177999999999997</v>
      </c>
      <c r="O97" s="259">
        <f>SUM('Quarterly CF'!G48:G49)+'Quarterly CF'!G34</f>
        <v>-66.572000000000003</v>
      </c>
      <c r="P97" s="259">
        <f>SUM('Quarterly CF'!H48:H49)+'Quarterly CF'!H34</f>
        <v>-124.63200000000001</v>
      </c>
      <c r="Q97" s="259">
        <f>SUM('Quarterly CF'!I48:I49)+'Quarterly CF'!I34</f>
        <v>-84.8</v>
      </c>
      <c r="R97" s="259">
        <f>SUM('Quarterly CF'!J48:J49)+'Quarterly CF'!J34</f>
        <v>-147.78100000000001</v>
      </c>
      <c r="S97" s="259">
        <f>SUM('Quarterly CF'!K48:K49)+'Quarterly CF'!K34</f>
        <v>-94.691999999999993</v>
      </c>
      <c r="T97" s="259">
        <f>SUM('Quarterly CF'!L48:L49)+'Quarterly CF'!L34</f>
        <v>-145.97999999999999</v>
      </c>
      <c r="U97" s="259">
        <f>SUM('Quarterly CF'!M48:M49)+'Quarterly CF'!M34</f>
        <v>-93.997</v>
      </c>
      <c r="V97" s="259">
        <f>SUM('Quarterly CF'!N48:N49)+'Quarterly CF'!N34</f>
        <v>-139.30099999999999</v>
      </c>
      <c r="W97" s="259">
        <f>SUM('Quarterly CF'!O48:O49)+'Quarterly CF'!O34</f>
        <v>-85.554000000000002</v>
      </c>
      <c r="X97" s="259">
        <f>SUM('Quarterly CF'!P48:P49)+'Quarterly CF'!P34</f>
        <v>-132.98599999999999</v>
      </c>
      <c r="Y97" s="259">
        <f>SUM('Quarterly CF'!Q48:Q49)+'Quarterly CF'!Q34</f>
        <v>-79.998999999999995</v>
      </c>
      <c r="Z97" s="259">
        <f>SUM('Quarterly CF'!R48:R49)+'Quarterly CF'!R34</f>
        <v>-127.1</v>
      </c>
      <c r="AA97" s="259">
        <f>SUM('Quarterly CF'!S48:S49)+'Quarterly CF'!S34</f>
        <v>-69.58</v>
      </c>
      <c r="AB97" s="259">
        <f>SUM('Quarterly CF'!T48:T49)+'Quarterly CF'!T34</f>
        <v>-81.722000000000008</v>
      </c>
      <c r="AE97" s="232"/>
      <c r="AF97" s="63"/>
    </row>
    <row r="98" spans="3:32" s="7" customFormat="1" ht="14.1" customHeight="1" x14ac:dyDescent="0.25">
      <c r="D98" s="13" t="s">
        <v>171</v>
      </c>
      <c r="E98" s="24"/>
      <c r="G98" s="39" t="s">
        <v>134</v>
      </c>
      <c r="H98" s="41"/>
      <c r="I98" s="41"/>
      <c r="J98" s="41"/>
      <c r="L98" s="259">
        <f>('Quarterly CF'!D50+'Quarterly CF'!D51+'Quarterly CF'!D53+'Quarterly CF'!D57)</f>
        <v>-4.4649999999999999</v>
      </c>
      <c r="M98" s="259">
        <f>('Quarterly CF'!E50+'Quarterly CF'!E51+'Quarterly CF'!E53+'Quarterly CF'!E57)</f>
        <v>-4.968</v>
      </c>
      <c r="N98" s="259">
        <f>('Quarterly CF'!F50+'Quarterly CF'!F51+'Quarterly CF'!F53+'Quarterly CF'!F57)</f>
        <v>0.9920000000000001</v>
      </c>
      <c r="O98" s="259">
        <f>('Quarterly CF'!G50+'Quarterly CF'!G51+'Quarterly CF'!G53+'Quarterly CF'!G57)</f>
        <v>-9.0440000000000005</v>
      </c>
      <c r="P98" s="259">
        <f>('Quarterly CF'!H50+'Quarterly CF'!H51+'Quarterly CF'!H53+'Quarterly CF'!H57)</f>
        <v>-15.911999999999999</v>
      </c>
      <c r="Q98" s="259">
        <f>('Quarterly CF'!I50+'Quarterly CF'!I51+'Quarterly CF'!I53+'Quarterly CF'!I57)</f>
        <v>-4.444</v>
      </c>
      <c r="R98" s="259">
        <f>('Quarterly CF'!J50+'Quarterly CF'!J51+'Quarterly CF'!J53+'Quarterly CF'!J57)</f>
        <v>-3.9409999999999998</v>
      </c>
      <c r="S98" s="259">
        <f>('Quarterly CF'!K50+'Quarterly CF'!K51+'Quarterly CF'!K53+'Quarterly CF'!K57)</f>
        <v>-2.9710000000000001</v>
      </c>
      <c r="T98" s="259">
        <f>('Quarterly CF'!L50+'Quarterly CF'!L51+'Quarterly CF'!L53+'Quarterly CF'!L57)</f>
        <v>-0.85499999999999998</v>
      </c>
      <c r="U98" s="259">
        <f>('Quarterly CF'!M50+'Quarterly CF'!M51+'Quarterly CF'!M53+'Quarterly CF'!M57)</f>
        <v>-8.7260000000000009</v>
      </c>
      <c r="V98" s="259">
        <f>('Quarterly CF'!N50+'Quarterly CF'!N51+'Quarterly CF'!N53+'Quarterly CF'!N57)</f>
        <v>0.69499999999999995</v>
      </c>
      <c r="W98" s="259">
        <f>('Quarterly CF'!O50+'Quarterly CF'!O51+'Quarterly CF'!O53+'Quarterly CF'!O57)</f>
        <v>-4.0179999999999998</v>
      </c>
      <c r="X98" s="259">
        <f>('Quarterly CF'!P50+'Quarterly CF'!P51+'Quarterly CF'!P53+'Quarterly CF'!P57)</f>
        <v>-1.9450000000000001</v>
      </c>
      <c r="Y98" s="259">
        <f>('Quarterly CF'!Q50+'Quarterly CF'!Q51+'Quarterly CF'!Q53+'Quarterly CF'!Q57)</f>
        <v>-2.931</v>
      </c>
      <c r="Z98" s="259">
        <f>('Quarterly CF'!R50+'Quarterly CF'!R51+'Quarterly CF'!R53+'Quarterly CF'!R57)</f>
        <v>-4.5</v>
      </c>
      <c r="AA98" s="259">
        <f>('Quarterly CF'!S50+'Quarterly CF'!S51+'Quarterly CF'!S53+'Quarterly CF'!S57)</f>
        <v>-37.08</v>
      </c>
      <c r="AB98" s="259">
        <f>('Quarterly CF'!T50+'Quarterly CF'!T51+'Quarterly CF'!T53+'Quarterly CF'!T57)</f>
        <v>-8.14</v>
      </c>
      <c r="AE98" s="232"/>
      <c r="AF98" s="63"/>
    </row>
    <row r="99" spans="3:32" s="7" customFormat="1" ht="14.1" customHeight="1" x14ac:dyDescent="0.2">
      <c r="D99" s="105" t="s">
        <v>380</v>
      </c>
      <c r="E99" s="106"/>
      <c r="F99" s="105"/>
      <c r="G99" s="39" t="s">
        <v>134</v>
      </c>
      <c r="H99" s="222"/>
      <c r="I99" s="222"/>
      <c r="J99" s="222"/>
      <c r="K99" s="105"/>
      <c r="L99" s="259">
        <f>('Quarterly CF'!D38+'Quarterly CF'!D39)</f>
        <v>0</v>
      </c>
      <c r="M99" s="259">
        <f>('Quarterly CF'!E38+'Quarterly CF'!E39)</f>
        <v>0</v>
      </c>
      <c r="N99" s="259">
        <f>('Quarterly CF'!F38+'Quarterly CF'!F39)</f>
        <v>0</v>
      </c>
      <c r="O99" s="259">
        <f>('Quarterly CF'!G38+'Quarterly CF'!G39)</f>
        <v>0</v>
      </c>
      <c r="P99" s="259">
        <f>('Quarterly CF'!H38+'Quarterly CF'!H39)</f>
        <v>0</v>
      </c>
      <c r="Q99" s="259">
        <f>('Quarterly CF'!I38+'Quarterly CF'!I39)</f>
        <v>0</v>
      </c>
      <c r="R99" s="259">
        <f>('Quarterly CF'!J38+'Quarterly CF'!J39)</f>
        <v>0</v>
      </c>
      <c r="S99" s="259">
        <f>('Quarterly CF'!K38+'Quarterly CF'!K39)</f>
        <v>0</v>
      </c>
      <c r="T99" s="259">
        <f>('Quarterly CF'!L38+'Quarterly CF'!L39)</f>
        <v>0</v>
      </c>
      <c r="U99" s="259">
        <f>('Quarterly CF'!M38+'Quarterly CF'!M39)</f>
        <v>0</v>
      </c>
      <c r="V99" s="259">
        <f>('Quarterly CF'!N38+'Quarterly CF'!N39)</f>
        <v>0</v>
      </c>
      <c r="W99" s="259">
        <f>('Quarterly CF'!O38+'Quarterly CF'!O39)</f>
        <v>0</v>
      </c>
      <c r="X99" s="259">
        <f>('Quarterly CF'!P38+'Quarterly CF'!P39)</f>
        <v>0</v>
      </c>
      <c r="Y99" s="259">
        <f>('Quarterly CF'!Q38+'Quarterly CF'!Q39)</f>
        <v>0</v>
      </c>
      <c r="Z99" s="259">
        <f>('Quarterly CF'!R38+'Quarterly CF'!R39)</f>
        <v>0</v>
      </c>
      <c r="AA99" s="259">
        <f>('Quarterly CF'!S38+'Quarterly CF'!S39)</f>
        <v>3047.1</v>
      </c>
      <c r="AB99" s="259">
        <f>('Quarterly CF'!T38+'Quarterly CF'!T39)</f>
        <v>0</v>
      </c>
      <c r="AE99" s="232"/>
      <c r="AF99" s="63"/>
    </row>
    <row r="100" spans="3:32" ht="14.1" customHeight="1" x14ac:dyDescent="0.2">
      <c r="D100" s="28" t="s">
        <v>436</v>
      </c>
      <c r="E100" s="106"/>
      <c r="F100" s="105"/>
      <c r="G100" s="107" t="s">
        <v>134</v>
      </c>
      <c r="H100" s="222"/>
      <c r="I100" s="222"/>
      <c r="J100" s="222"/>
      <c r="K100" s="105"/>
      <c r="L100" s="261">
        <f>+('Quarterly CF'!D44+'Quarterly CF'!D45+'Quarterly CF'!D46+'Quarterly CF'!D47+'Quarterly CF'!D52+'Quarterly CF'!D54+'Quarterly CF'!D56+'Quarterly CF'!D58)-L92</f>
        <v>60.948999999999998</v>
      </c>
      <c r="M100" s="261">
        <f>+('Quarterly CF'!E44+'Quarterly CF'!E45+'Quarterly CF'!E46+'Quarterly CF'!E47+'Quarterly CF'!E52+'Quarterly CF'!E54+'Quarterly CF'!E56+'Quarterly CF'!E58)-M92</f>
        <v>114.53699999999999</v>
      </c>
      <c r="N100" s="261">
        <f>+('Quarterly CF'!F44+'Quarterly CF'!F45+'Quarterly CF'!F46+'Quarterly CF'!F47+'Quarterly CF'!F52+'Quarterly CF'!F54+'Quarterly CF'!F56+'Quarterly CF'!F58)-N92</f>
        <v>58.936</v>
      </c>
      <c r="O100" s="261">
        <f>+('Quarterly CF'!G44+'Quarterly CF'!G45+'Quarterly CF'!G46+'Quarterly CF'!G47+'Quarterly CF'!G52+'Quarterly CF'!G54+'Quarterly CF'!G56+'Quarterly CF'!G58)-O92</f>
        <v>95.849000000000018</v>
      </c>
      <c r="P100" s="261">
        <f>+('Quarterly CF'!H44+'Quarterly CF'!H45+'Quarterly CF'!H46+'Quarterly CF'!H47+'Quarterly CF'!H52+'Quarterly CF'!H54+'Quarterly CF'!H56+'Quarterly CF'!H58)-P92</f>
        <v>113.24300000000001</v>
      </c>
      <c r="Q100" s="261">
        <f>+('Quarterly CF'!I44+'Quarterly CF'!I45+'Quarterly CF'!I46+'Quarterly CF'!I47+'Quarterly CF'!I52+'Quarterly CF'!I54+'Quarterly CF'!I56+'Quarterly CF'!I58)-Q92</f>
        <v>-13.745000000000001</v>
      </c>
      <c r="R100" s="261">
        <f>+('Quarterly CF'!J44+'Quarterly CF'!J45+'Quarterly CF'!J46+'Quarterly CF'!J47+'Quarterly CF'!J52+'Quarterly CF'!J54+'Quarterly CF'!J56+'Quarterly CF'!J58)-R92</f>
        <v>-15.907</v>
      </c>
      <c r="S100" s="261">
        <f>+('Quarterly CF'!K44+'Quarterly CF'!K45+'Quarterly CF'!K46+'Quarterly CF'!K47+'Quarterly CF'!K52+'Quarterly CF'!K54+'Quarterly CF'!K56+'Quarterly CF'!K58)-S92</f>
        <v>28.324999999999999</v>
      </c>
      <c r="T100" s="261">
        <f>+('Quarterly CF'!L44+'Quarterly CF'!L45+'Quarterly CF'!L46+'Quarterly CF'!L47+'Quarterly CF'!L52+'Quarterly CF'!L54+'Quarterly CF'!L56+'Quarterly CF'!L58)-T92</f>
        <v>31.480000000000004</v>
      </c>
      <c r="U100" s="261">
        <f>+('Quarterly CF'!M44+'Quarterly CF'!M45+'Quarterly CF'!M46+'Quarterly CF'!M47+'Quarterly CF'!M52+'Quarterly CF'!M54+'Quarterly CF'!M56+'Quarterly CF'!M58)-U92</f>
        <v>31.62699999999996</v>
      </c>
      <c r="V100" s="261">
        <f>+('Quarterly CF'!N44+'Quarterly CF'!N45+'Quarterly CF'!N46+'Quarterly CF'!N47+'Quarterly CF'!N52+'Quarterly CF'!N54+'Quarterly CF'!N56+'Quarterly CF'!N58)-V92</f>
        <v>19.625999999999998</v>
      </c>
      <c r="W100" s="261">
        <f>+('Quarterly CF'!O44+'Quarterly CF'!O45+'Quarterly CF'!O46+'Quarterly CF'!O47+'Quarterly CF'!O52+'Quarterly CF'!O54+'Quarterly CF'!O56+'Quarterly CF'!O58)-W92</f>
        <v>54.057999999999993</v>
      </c>
      <c r="X100" s="261">
        <f>+('Quarterly CF'!P44+'Quarterly CF'!P45+'Quarterly CF'!P46+'Quarterly CF'!P47+'Quarterly CF'!P52+'Quarterly CF'!P54+'Quarterly CF'!P56+'Quarterly CF'!P58)-X92</f>
        <v>55.195999999999998</v>
      </c>
      <c r="Y100" s="347">
        <f>+('Quarterly CF'!Q44+'Quarterly CF'!Q40+'Quarterly CF'!Q42+'Quarterly CF'!Q43+'Quarterly CF'!Q45+'Quarterly CF'!Q46+'Quarterly CF'!Q47+'Quarterly CF'!Q52+'Quarterly CF'!Q54+'Quarterly CF'!Q56+'Quarterly CF'!Q58)</f>
        <v>35.501000000000005</v>
      </c>
      <c r="Z100" s="261">
        <f>+('Quarterly CF'!R44+'Quarterly CF'!R40+'Quarterly CF'!R42+'Quarterly CF'!R43+'Quarterly CF'!R45+'Quarterly CF'!R46+'Quarterly CF'!R47+'Quarterly CF'!R52+'Quarterly CF'!R54+'Quarterly CF'!R56+'Quarterly CF'!R58)</f>
        <v>28.9</v>
      </c>
      <c r="AA100" s="261">
        <f>+('Quarterly CF'!S44+'Quarterly CF'!S40+'Quarterly CF'!S42+'Quarterly CF'!S43+'Quarterly CF'!S45+'Quarterly CF'!S46+'Quarterly CF'!S47+'Quarterly CF'!S52+'Quarterly CF'!S54+'Quarterly CF'!S56+'Quarterly CF'!S58)</f>
        <v>-2756.4</v>
      </c>
      <c r="AB100" s="261">
        <f>+('Quarterly CF'!T44+'Quarterly CF'!T40+'Quarterly CF'!T42+'Quarterly CF'!T43+'Quarterly CF'!T45+'Quarterly CF'!T46+'Quarterly CF'!T47+'Quarterly CF'!T52+'Quarterly CF'!T54+'Quarterly CF'!T56+'Quarterly CF'!T58)</f>
        <v>-53.670999999999999</v>
      </c>
      <c r="AD100" s="295"/>
      <c r="AE100" s="232"/>
      <c r="AF100" s="171"/>
    </row>
    <row r="101" spans="3:32" s="7" customFormat="1" ht="14.1" customHeight="1" x14ac:dyDescent="0.25">
      <c r="D101" s="28" t="s">
        <v>181</v>
      </c>
      <c r="E101" s="76"/>
      <c r="F101" s="28"/>
      <c r="G101" s="22" t="s">
        <v>134</v>
      </c>
      <c r="H101" s="56"/>
      <c r="I101" s="56"/>
      <c r="J101" s="56"/>
      <c r="K101" s="28"/>
      <c r="L101" s="257">
        <f>+'Quarterly CF'!D55</f>
        <v>0</v>
      </c>
      <c r="M101" s="257">
        <f>+'Quarterly CF'!E55</f>
        <v>0</v>
      </c>
      <c r="N101" s="257">
        <f>+'Quarterly CF'!F55</f>
        <v>0</v>
      </c>
      <c r="O101" s="257">
        <f>+'Quarterly CF'!G55</f>
        <v>0</v>
      </c>
      <c r="P101" s="257">
        <f>+'Quarterly CF'!H55</f>
        <v>0</v>
      </c>
      <c r="Q101" s="257">
        <f>+'Quarterly CF'!I55</f>
        <v>0</v>
      </c>
      <c r="R101" s="257">
        <f>+'Quarterly CF'!J55</f>
        <v>0</v>
      </c>
      <c r="S101" s="257">
        <f>+'Quarterly CF'!K55</f>
        <v>0</v>
      </c>
      <c r="T101" s="257">
        <f>+'Quarterly CF'!L55</f>
        <v>0</v>
      </c>
      <c r="U101" s="257">
        <f>+'Quarterly CF'!M55</f>
        <v>0</v>
      </c>
      <c r="V101" s="257">
        <f>+'Quarterly CF'!N55</f>
        <v>0</v>
      </c>
      <c r="W101" s="257">
        <f>+'Quarterly CF'!O55</f>
        <v>0</v>
      </c>
      <c r="X101" s="257">
        <f>+'Quarterly CF'!P55</f>
        <v>0</v>
      </c>
      <c r="Y101" s="257">
        <f>+'Quarterly CF'!Q55</f>
        <v>0</v>
      </c>
      <c r="Z101" s="257">
        <f>+'Quarterly CF'!R55</f>
        <v>0</v>
      </c>
      <c r="AA101" s="257">
        <f>+'Quarterly CF'!S55</f>
        <v>0</v>
      </c>
      <c r="AB101" s="257">
        <f>+'Quarterly CF'!T55</f>
        <v>0</v>
      </c>
      <c r="AE101" s="232"/>
    </row>
    <row r="102" spans="3:32" s="7" customFormat="1" ht="14.1" customHeight="1" x14ac:dyDescent="0.25">
      <c r="D102" s="28" t="s">
        <v>196</v>
      </c>
      <c r="E102" s="76"/>
      <c r="F102" s="28"/>
      <c r="G102" s="22" t="s">
        <v>134</v>
      </c>
      <c r="H102" s="56"/>
      <c r="I102" s="56"/>
      <c r="J102" s="56"/>
      <c r="K102" s="28"/>
      <c r="L102" s="257">
        <f>+SUM('Quarterly CF'!D27:D33)</f>
        <v>0</v>
      </c>
      <c r="M102" s="257">
        <f>+SUM('Quarterly CF'!E27:E33)</f>
        <v>0</v>
      </c>
      <c r="N102" s="257">
        <f>+SUM('Quarterly CF'!F27:F33)</f>
        <v>0</v>
      </c>
      <c r="O102" s="257">
        <f>+SUM('Quarterly CF'!G27:G33)</f>
        <v>0.157</v>
      </c>
      <c r="P102" s="257">
        <f>+SUM('Quarterly CF'!H27:H33)</f>
        <v>0</v>
      </c>
      <c r="Q102" s="257">
        <f>+SUM('Quarterly CF'!I27:I33)</f>
        <v>0</v>
      </c>
      <c r="R102" s="257">
        <f>+SUM('Quarterly CF'!J27:J33)</f>
        <v>0</v>
      </c>
      <c r="S102" s="257">
        <f>+SUM('Quarterly CF'!K27:K33)</f>
        <v>0</v>
      </c>
      <c r="T102" s="257">
        <f>+SUM('Quarterly CF'!L27:L33)</f>
        <v>0</v>
      </c>
      <c r="U102" s="257">
        <f>+SUM('Quarterly CF'!M27:M33)</f>
        <v>0</v>
      </c>
      <c r="V102" s="257">
        <f>+SUM('Quarterly CF'!N27:N33)</f>
        <v>0</v>
      </c>
      <c r="W102" s="257">
        <f>+SUM('Quarterly CF'!O27:O33)</f>
        <v>0</v>
      </c>
      <c r="X102" s="257">
        <f>+SUM('Quarterly CF'!P27:P33)</f>
        <v>0</v>
      </c>
      <c r="Y102" s="257">
        <f>+SUM('Quarterly CF'!Q27:Q33)</f>
        <v>0</v>
      </c>
      <c r="Z102" s="257">
        <f>+SUM('Quarterly CF'!R27:R33)</f>
        <v>0</v>
      </c>
      <c r="AA102" s="257">
        <f>+SUM('Quarterly CF'!S27:S33)</f>
        <v>-220.5</v>
      </c>
      <c r="AB102" s="257">
        <f>+SUM('Quarterly CF'!T27:T33)</f>
        <v>16.3</v>
      </c>
      <c r="AE102" s="232"/>
    </row>
    <row r="103" spans="3:32" s="7" customFormat="1" ht="14.1" customHeight="1" x14ac:dyDescent="0.25">
      <c r="D103" s="74" t="s">
        <v>437</v>
      </c>
      <c r="E103" s="76"/>
      <c r="F103" s="28"/>
      <c r="G103" s="22" t="s">
        <v>134</v>
      </c>
      <c r="H103" s="56"/>
      <c r="I103" s="56"/>
      <c r="J103" s="56"/>
      <c r="K103" s="28"/>
      <c r="L103" s="257">
        <f>+'Quarterly IS'!D35</f>
        <v>-3.5129999999999999</v>
      </c>
      <c r="M103" s="257">
        <f>+'Quarterly IS'!E35</f>
        <v>-8.75</v>
      </c>
      <c r="N103" s="257">
        <f>+'Quarterly IS'!F35</f>
        <v>-5.04</v>
      </c>
      <c r="O103" s="257">
        <f>+'Quarterly IS'!G35</f>
        <v>-18.186</v>
      </c>
      <c r="P103" s="257">
        <f>+'Quarterly IS'!H35</f>
        <v>-5.0279999999999996</v>
      </c>
      <c r="Q103" s="257">
        <f>+'Quarterly IS'!I35</f>
        <v>-7.3860000000000001</v>
      </c>
      <c r="R103" s="257">
        <f>+'Quarterly IS'!J35</f>
        <v>-10.657</v>
      </c>
      <c r="S103" s="257">
        <f>+'Quarterly IS'!K35</f>
        <v>-19.385999999999999</v>
      </c>
      <c r="T103" s="257">
        <f>+'Quarterly IS'!L35</f>
        <v>-5.8010000000000002</v>
      </c>
      <c r="U103" s="257">
        <f>+'Quarterly IS'!M35</f>
        <v>-7.4690000000000003</v>
      </c>
      <c r="V103" s="257">
        <f>+'Quarterly IS'!N35</f>
        <v>-7.82</v>
      </c>
      <c r="W103" s="257">
        <f>+'Quarterly IS'!O35</f>
        <v>-11.06</v>
      </c>
      <c r="X103" s="257">
        <f>+'Quarterly IS'!P35</f>
        <v>-9.0500000000000007</v>
      </c>
      <c r="Y103" s="257">
        <f>+'Quarterly IS'!Q35</f>
        <v>-17.852</v>
      </c>
      <c r="Z103" s="257">
        <f>+'Quarterly IS'!R35</f>
        <v>-56.738999999999997</v>
      </c>
      <c r="AA103" s="257">
        <f>+'Quarterly IS'!S35</f>
        <v>-86.988</v>
      </c>
      <c r="AB103" s="257">
        <f>+'Quarterly IS'!T35</f>
        <v>-20.96</v>
      </c>
      <c r="AE103" s="232"/>
    </row>
    <row r="104" spans="3:32" s="7" customFormat="1" ht="14.1" customHeight="1" thickBot="1" x14ac:dyDescent="0.3">
      <c r="D104" s="77" t="s">
        <v>183</v>
      </c>
      <c r="E104" s="76"/>
      <c r="F104" s="28"/>
      <c r="G104" s="56" t="s">
        <v>134</v>
      </c>
      <c r="H104" s="56"/>
      <c r="I104" s="56"/>
      <c r="J104" s="56"/>
      <c r="K104" s="28"/>
      <c r="L104" s="78">
        <f>L105-SUM(L96:L103)</f>
        <v>-0.28300000000002423</v>
      </c>
      <c r="M104" s="78">
        <f t="shared" ref="M104:V104" si="177">M105-SUM(M96:M103)</f>
        <v>-0.31499999999999417</v>
      </c>
      <c r="N104" s="78">
        <f t="shared" si="177"/>
        <v>3.3999999999995367E-2</v>
      </c>
      <c r="O104" s="78">
        <f t="shared" si="177"/>
        <v>-7.0000000000050022E-3</v>
      </c>
      <c r="P104" s="78">
        <f t="shared" si="177"/>
        <v>-0.13000000000002387</v>
      </c>
      <c r="Q104" s="78">
        <f t="shared" si="177"/>
        <v>5.5999999999979622E-2</v>
      </c>
      <c r="R104" s="78">
        <f t="shared" si="177"/>
        <v>-4.0999999999978165E-2</v>
      </c>
      <c r="S104" s="78">
        <f t="shared" si="177"/>
        <v>-24.105000000000047</v>
      </c>
      <c r="T104" s="78">
        <f t="shared" si="177"/>
        <v>1.3999999999988688E-2</v>
      </c>
      <c r="U104" s="78">
        <f t="shared" si="177"/>
        <v>0.84200000000002362</v>
      </c>
      <c r="V104" s="78">
        <f t="shared" si="177"/>
        <v>0.3770000000000131</v>
      </c>
      <c r="W104" s="78">
        <f t="shared" ref="W104:X104" si="178">W105-SUM(W96:W103)</f>
        <v>1.7929999999999833</v>
      </c>
      <c r="X104" s="78">
        <f t="shared" si="178"/>
        <v>-0.12599999999997924</v>
      </c>
      <c r="Y104" s="78">
        <f t="shared" ref="Y104:Z104" si="179">Y105-SUM(Y96:Y103)</f>
        <v>-0.9820000000000304</v>
      </c>
      <c r="Z104" s="78">
        <f t="shared" si="179"/>
        <v>23.212999999999969</v>
      </c>
      <c r="AA104" s="78">
        <f t="shared" ref="AA104:AB104" si="180">AA105-SUM(AA96:AA103)</f>
        <v>-23.589999999999762</v>
      </c>
      <c r="AB104" s="78">
        <f t="shared" si="180"/>
        <v>-7.4230000000000453</v>
      </c>
      <c r="AE104" s="232"/>
    </row>
    <row r="105" spans="3:32" s="7" customFormat="1" ht="14.1" customHeight="1" thickBot="1" x14ac:dyDescent="0.3">
      <c r="D105" s="86" t="s">
        <v>26</v>
      </c>
      <c r="E105" s="89"/>
      <c r="F105" s="86"/>
      <c r="G105" s="87" t="s">
        <v>134</v>
      </c>
      <c r="H105" s="87"/>
      <c r="I105" s="87"/>
      <c r="J105" s="87"/>
      <c r="K105" s="86"/>
      <c r="L105" s="260">
        <f>+'Quarterly CF'!D63</f>
        <v>0.71499999999999997</v>
      </c>
      <c r="M105" s="260">
        <f>+'Quarterly CF'!E63</f>
        <v>20.440000000000001</v>
      </c>
      <c r="N105" s="260">
        <f>+'Quarterly CF'!F63</f>
        <v>-21.59</v>
      </c>
      <c r="O105" s="260">
        <f>+'Quarterly CF'!G63</f>
        <v>19.908999999999999</v>
      </c>
      <c r="P105" s="260">
        <f>+'Quarterly CF'!H63</f>
        <v>-4.9240000000000004</v>
      </c>
      <c r="Q105" s="260">
        <f>+'Quarterly CF'!I63</f>
        <v>-4.5919999999999996</v>
      </c>
      <c r="R105" s="260">
        <f>+'Quarterly CF'!J63</f>
        <v>-7.6520000000000001</v>
      </c>
      <c r="S105" s="260">
        <f>+'Quarterly CF'!K63</f>
        <v>-4.0350000000000001</v>
      </c>
      <c r="T105" s="260">
        <f>+'Quarterly CF'!L63</f>
        <v>24.012</v>
      </c>
      <c r="U105" s="260">
        <f>+'Quarterly CF'!M63</f>
        <v>-13.541</v>
      </c>
      <c r="V105" s="260">
        <f>+'Quarterly CF'!N63</f>
        <v>-9.7579999999999991</v>
      </c>
      <c r="W105" s="260">
        <f>+'Quarterly CF'!O63</f>
        <v>9.0640000000000001</v>
      </c>
      <c r="X105" s="260">
        <f>+'Quarterly CF'!P63</f>
        <v>-1.143</v>
      </c>
      <c r="Y105" s="260">
        <f>+'Quarterly CF'!Q63</f>
        <v>-5.4980000000000002</v>
      </c>
      <c r="Z105" s="260">
        <f>+'Quarterly CF'!R63</f>
        <v>1.7849999999999999</v>
      </c>
      <c r="AA105" s="260">
        <f>+'Quarterly CF'!S63</f>
        <v>7.0860000000000003</v>
      </c>
      <c r="AB105" s="260">
        <f>+'Quarterly CF'!T63</f>
        <v>1.681</v>
      </c>
      <c r="AE105" s="232"/>
    </row>
    <row r="106" spans="3:32" s="7" customFormat="1" ht="14.1" customHeight="1" x14ac:dyDescent="0.25">
      <c r="D106" s="346"/>
      <c r="E106" s="32"/>
      <c r="G106" s="41"/>
      <c r="H106" s="41"/>
      <c r="I106" s="41"/>
      <c r="J106" s="41"/>
    </row>
    <row r="107" spans="3:32" s="7" customFormat="1" ht="14.1" customHeight="1" x14ac:dyDescent="0.25">
      <c r="C107" s="46" t="s">
        <v>157</v>
      </c>
      <c r="E107" s="32"/>
      <c r="G107" s="41"/>
      <c r="H107" s="41"/>
      <c r="I107" s="41"/>
      <c r="J107" s="41"/>
    </row>
    <row r="108" spans="3:32" s="7" customFormat="1" ht="14.1" customHeight="1" x14ac:dyDescent="0.25">
      <c r="D108" s="13" t="s">
        <v>158</v>
      </c>
      <c r="E108" s="26"/>
      <c r="F108" s="13"/>
      <c r="G108" s="22" t="s">
        <v>134</v>
      </c>
      <c r="H108" s="22"/>
      <c r="I108" s="22"/>
      <c r="J108" s="22"/>
      <c r="K108" s="13"/>
      <c r="L108" s="17">
        <f t="shared" ref="L108:AB108" si="181">L32</f>
        <v>566.86099999999999</v>
      </c>
      <c r="M108" s="17">
        <f t="shared" si="181"/>
        <v>582.048</v>
      </c>
      <c r="N108" s="17">
        <f t="shared" si="181"/>
        <v>597.99199999999996</v>
      </c>
      <c r="O108" s="17">
        <f t="shared" si="181"/>
        <v>611.25699999999995</v>
      </c>
      <c r="P108" s="17">
        <f t="shared" si="181"/>
        <v>643.48900000000003</v>
      </c>
      <c r="Q108" s="17">
        <f t="shared" si="181"/>
        <v>652.57100000000003</v>
      </c>
      <c r="R108" s="17">
        <f t="shared" si="181"/>
        <v>665.80499999999995</v>
      </c>
      <c r="S108" s="17">
        <f t="shared" si="181"/>
        <v>673.43</v>
      </c>
      <c r="T108" s="17">
        <f t="shared" si="181"/>
        <v>716.69799999999998</v>
      </c>
      <c r="U108" s="17">
        <f t="shared" si="181"/>
        <v>731.55799999999999</v>
      </c>
      <c r="V108" s="17">
        <f t="shared" si="181"/>
        <v>744.73099999999999</v>
      </c>
      <c r="W108" s="17">
        <f t="shared" si="181"/>
        <v>754.82</v>
      </c>
      <c r="X108" s="17">
        <f t="shared" si="181"/>
        <v>796.97</v>
      </c>
      <c r="Y108" s="17">
        <f t="shared" si="181"/>
        <v>806.59</v>
      </c>
      <c r="Z108" s="17">
        <f t="shared" si="181"/>
        <v>816.58</v>
      </c>
      <c r="AA108" s="17">
        <f t="shared" si="181"/>
        <v>847.6</v>
      </c>
      <c r="AB108" s="17">
        <f t="shared" si="181"/>
        <v>899.19600000000003</v>
      </c>
      <c r="AE108" s="232"/>
    </row>
    <row r="109" spans="3:32" s="7" customFormat="1" ht="14.1" customHeight="1" x14ac:dyDescent="0.25">
      <c r="D109" s="13" t="s">
        <v>159</v>
      </c>
      <c r="E109" s="26"/>
      <c r="F109" s="13"/>
      <c r="G109" s="22" t="s">
        <v>134</v>
      </c>
      <c r="H109" s="22"/>
      <c r="I109" s="22"/>
      <c r="J109" s="22"/>
      <c r="K109" s="13"/>
      <c r="L109" s="17">
        <f t="shared" ref="L109:AB109" si="182">L49</f>
        <v>95.350999999999999</v>
      </c>
      <c r="M109" s="17">
        <f t="shared" si="182"/>
        <v>94.44</v>
      </c>
      <c r="N109" s="17">
        <f t="shared" si="182"/>
        <v>103.36199999999999</v>
      </c>
      <c r="O109" s="17">
        <f t="shared" si="182"/>
        <v>92.801000000000002</v>
      </c>
      <c r="P109" s="17">
        <f t="shared" si="182"/>
        <v>93.423000000000002</v>
      </c>
      <c r="Q109" s="17">
        <f t="shared" si="182"/>
        <v>89.801000000000002</v>
      </c>
      <c r="R109" s="17">
        <f t="shared" si="182"/>
        <v>89.99</v>
      </c>
      <c r="S109" s="17">
        <f t="shared" si="182"/>
        <v>89.058999999999997</v>
      </c>
      <c r="T109" s="17">
        <f t="shared" si="182"/>
        <v>95.545000000000002</v>
      </c>
      <c r="U109" s="17">
        <f t="shared" si="182"/>
        <v>94.709000000000003</v>
      </c>
      <c r="V109" s="17">
        <f t="shared" si="182"/>
        <v>86.456000000000003</v>
      </c>
      <c r="W109" s="17">
        <f t="shared" si="182"/>
        <v>90.658000000000001</v>
      </c>
      <c r="X109" s="17">
        <f t="shared" si="182"/>
        <v>98.251999999999995</v>
      </c>
      <c r="Y109" s="17">
        <f t="shared" si="182"/>
        <v>90.728999999999999</v>
      </c>
      <c r="Z109" s="17">
        <f t="shared" si="182"/>
        <v>86.694999999999993</v>
      </c>
      <c r="AA109" s="17">
        <f t="shared" si="182"/>
        <v>86.516000000000005</v>
      </c>
      <c r="AB109" s="17">
        <f t="shared" si="182"/>
        <v>93.656999999999996</v>
      </c>
      <c r="AE109" s="232"/>
    </row>
    <row r="110" spans="3:32" s="7" customFormat="1" ht="14.1" customHeight="1" thickBot="1" x14ac:dyDescent="0.3">
      <c r="D110" s="74" t="s">
        <v>160</v>
      </c>
      <c r="E110" s="30"/>
      <c r="F110" s="28"/>
      <c r="G110" s="56" t="s">
        <v>134</v>
      </c>
      <c r="H110" s="56"/>
      <c r="I110" s="56"/>
      <c r="J110" s="56"/>
      <c r="K110" s="28"/>
      <c r="L110" s="78">
        <f t="shared" ref="L110:AB110" si="183">L57</f>
        <v>19.803000000000001</v>
      </c>
      <c r="M110" s="78">
        <f t="shared" si="183"/>
        <v>21.847999999999999</v>
      </c>
      <c r="N110" s="78">
        <f t="shared" si="183"/>
        <v>20.625</v>
      </c>
      <c r="O110" s="78">
        <f t="shared" si="183"/>
        <v>20.632999999999999</v>
      </c>
      <c r="P110" s="78">
        <f t="shared" si="183"/>
        <v>20.957000000000001</v>
      </c>
      <c r="Q110" s="78">
        <f t="shared" si="183"/>
        <v>23.373000000000001</v>
      </c>
      <c r="R110" s="78">
        <f t="shared" si="183"/>
        <v>25.19</v>
      </c>
      <c r="S110" s="78">
        <f t="shared" si="183"/>
        <v>22.885000000000002</v>
      </c>
      <c r="T110" s="78">
        <f t="shared" si="183"/>
        <v>22.187000000000001</v>
      </c>
      <c r="U110" s="78">
        <f t="shared" si="183"/>
        <v>22.821999999999999</v>
      </c>
      <c r="V110" s="78">
        <f t="shared" si="183"/>
        <v>23.082000000000001</v>
      </c>
      <c r="W110" s="78">
        <f t="shared" si="183"/>
        <v>24.748999999999999</v>
      </c>
      <c r="X110" s="78">
        <f t="shared" si="183"/>
        <v>24.649000000000001</v>
      </c>
      <c r="Y110" s="78">
        <f t="shared" si="183"/>
        <v>30.533000000000001</v>
      </c>
      <c r="Z110" s="78">
        <f t="shared" si="183"/>
        <v>29.7</v>
      </c>
      <c r="AA110" s="78">
        <f t="shared" si="183"/>
        <v>30.6</v>
      </c>
      <c r="AB110" s="78">
        <f t="shared" si="183"/>
        <v>26.449000000000002</v>
      </c>
      <c r="AE110" s="232"/>
    </row>
    <row r="111" spans="3:32" s="7" customFormat="1" ht="14.1" customHeight="1" thickBot="1" x14ac:dyDescent="0.3">
      <c r="D111" s="86" t="s">
        <v>313</v>
      </c>
      <c r="E111" s="85"/>
      <c r="F111" s="86"/>
      <c r="G111" s="87" t="s">
        <v>134</v>
      </c>
      <c r="H111" s="87"/>
      <c r="I111" s="87"/>
      <c r="J111" s="87"/>
      <c r="K111" s="86"/>
      <c r="L111" s="88">
        <f>SUM(L108:L110)</f>
        <v>682.01499999999999</v>
      </c>
      <c r="M111" s="88">
        <f t="shared" ref="M111:T111" si="184">SUM(M108:M110)</f>
        <v>698.33600000000001</v>
      </c>
      <c r="N111" s="88">
        <f t="shared" si="184"/>
        <v>721.97899999999993</v>
      </c>
      <c r="O111" s="88">
        <f t="shared" si="184"/>
        <v>724.69100000000003</v>
      </c>
      <c r="P111" s="88">
        <f t="shared" si="184"/>
        <v>757.86900000000003</v>
      </c>
      <c r="Q111" s="88">
        <f t="shared" si="184"/>
        <v>765.74500000000012</v>
      </c>
      <c r="R111" s="88">
        <f t="shared" si="184"/>
        <v>780.98500000000001</v>
      </c>
      <c r="S111" s="88">
        <f t="shared" si="184"/>
        <v>785.37399999999991</v>
      </c>
      <c r="T111" s="88">
        <f t="shared" si="184"/>
        <v>834.43</v>
      </c>
      <c r="U111" s="88">
        <f t="shared" ref="U111:V111" si="185">SUM(U108:U110)</f>
        <v>849.08900000000006</v>
      </c>
      <c r="V111" s="88">
        <f t="shared" si="185"/>
        <v>854.26900000000001</v>
      </c>
      <c r="W111" s="88">
        <f t="shared" ref="W111:X111" si="186">SUM(W108:W110)</f>
        <v>870.22700000000009</v>
      </c>
      <c r="X111" s="88">
        <f t="shared" si="186"/>
        <v>919.87099999999998</v>
      </c>
      <c r="Y111" s="88">
        <f t="shared" ref="Y111:Z111" si="187">SUM(Y108:Y110)</f>
        <v>927.85200000000009</v>
      </c>
      <c r="Z111" s="88">
        <f t="shared" si="187"/>
        <v>932.97500000000014</v>
      </c>
      <c r="AA111" s="88">
        <f t="shared" ref="AA111:AB111" si="188">SUM(AA108:AA110)</f>
        <v>964.71600000000001</v>
      </c>
      <c r="AB111" s="88">
        <f t="shared" si="188"/>
        <v>1019.302</v>
      </c>
      <c r="AE111" s="232"/>
    </row>
    <row r="112" spans="3:32" s="7" customFormat="1" ht="14.1" customHeight="1" x14ac:dyDescent="0.25">
      <c r="E112" s="32"/>
      <c r="G112" s="41"/>
      <c r="H112" s="41"/>
      <c r="I112" s="41"/>
      <c r="J112" s="41"/>
      <c r="AE112" s="232"/>
    </row>
    <row r="113" spans="4:31" s="7" customFormat="1" ht="14.1" customHeight="1" x14ac:dyDescent="0.25">
      <c r="D113" s="13" t="s">
        <v>10</v>
      </c>
      <c r="E113" s="73"/>
      <c r="F113" s="13"/>
      <c r="G113" s="22" t="s">
        <v>134</v>
      </c>
      <c r="H113" s="22"/>
      <c r="I113" s="22"/>
      <c r="J113" s="22"/>
      <c r="K113" s="17">
        <f t="shared" ref="K113:AB113" si="189">K34</f>
        <v>380.34699999999998</v>
      </c>
      <c r="L113" s="17">
        <f t="shared" si="189"/>
        <v>408.93900000000002</v>
      </c>
      <c r="M113" s="17">
        <f t="shared" si="189"/>
        <v>420.35700000000003</v>
      </c>
      <c r="N113" s="17">
        <f t="shared" si="189"/>
        <v>430.452</v>
      </c>
      <c r="O113" s="17">
        <f t="shared" si="189"/>
        <v>434.58600000000001</v>
      </c>
      <c r="P113" s="17">
        <f t="shared" si="189"/>
        <v>457.28899999999999</v>
      </c>
      <c r="Q113" s="17">
        <f t="shared" si="189"/>
        <v>465.19799999999998</v>
      </c>
      <c r="R113" s="17">
        <f t="shared" si="189"/>
        <v>478.59100000000001</v>
      </c>
      <c r="S113" s="17">
        <f t="shared" si="189"/>
        <v>484.23099999999999</v>
      </c>
      <c r="T113" s="17">
        <f t="shared" si="189"/>
        <v>518.73699999999997</v>
      </c>
      <c r="U113" s="17">
        <f t="shared" si="189"/>
        <v>530.66999999999996</v>
      </c>
      <c r="V113" s="17">
        <f t="shared" si="189"/>
        <v>543.39099999999996</v>
      </c>
      <c r="W113" s="17">
        <f t="shared" si="189"/>
        <v>549.09</v>
      </c>
      <c r="X113" s="17">
        <f t="shared" si="189"/>
        <v>583.851</v>
      </c>
      <c r="Y113" s="17">
        <f t="shared" si="189"/>
        <v>595.351</v>
      </c>
      <c r="Z113" s="17">
        <f t="shared" si="189"/>
        <v>608.49400000000003</v>
      </c>
      <c r="AA113" s="17">
        <f t="shared" si="189"/>
        <v>621.44500000000005</v>
      </c>
      <c r="AB113" s="17">
        <f t="shared" si="189"/>
        <v>662.29600000000005</v>
      </c>
      <c r="AE113" s="232"/>
    </row>
    <row r="114" spans="4:31" s="7" customFormat="1" ht="14.1" customHeight="1" x14ac:dyDescent="0.25">
      <c r="D114" s="13" t="s">
        <v>12</v>
      </c>
      <c r="E114" s="73"/>
      <c r="F114" s="13"/>
      <c r="G114" s="22" t="s">
        <v>134</v>
      </c>
      <c r="H114" s="22"/>
      <c r="I114" s="22"/>
      <c r="J114" s="22"/>
      <c r="K114" s="17">
        <f t="shared" ref="K114:AB114" si="190">K51</f>
        <v>-125.64100000000001</v>
      </c>
      <c r="L114" s="17">
        <f t="shared" si="190"/>
        <v>-133.18299999999999</v>
      </c>
      <c r="M114" s="17">
        <f t="shared" si="190"/>
        <v>-144.40899999999999</v>
      </c>
      <c r="N114" s="17">
        <f t="shared" si="190"/>
        <v>-129.917</v>
      </c>
      <c r="O114" s="17">
        <f t="shared" si="190"/>
        <v>-137.33799999999999</v>
      </c>
      <c r="P114" s="17">
        <f t="shared" si="190"/>
        <v>-133.917</v>
      </c>
      <c r="Q114" s="17">
        <f t="shared" si="190"/>
        <v>-134.964</v>
      </c>
      <c r="R114" s="17">
        <f t="shared" si="190"/>
        <v>-137.32499999999999</v>
      </c>
      <c r="S114" s="17">
        <f t="shared" si="190"/>
        <v>-144.90100000000001</v>
      </c>
      <c r="T114" s="17">
        <f t="shared" si="190"/>
        <v>-148.19999999999999</v>
      </c>
      <c r="U114" s="17">
        <f t="shared" si="190"/>
        <v>-154.47399999999999</v>
      </c>
      <c r="V114" s="17">
        <f t="shared" si="190"/>
        <v>-152.01499999999999</v>
      </c>
      <c r="W114" s="17">
        <f t="shared" si="190"/>
        <v>-172.78</v>
      </c>
      <c r="X114" s="17">
        <f t="shared" si="190"/>
        <v>-171.304</v>
      </c>
      <c r="Y114" s="17">
        <f t="shared" si="190"/>
        <v>-174.53899999999999</v>
      </c>
      <c r="Z114" s="17">
        <f t="shared" si="190"/>
        <v>-171.4</v>
      </c>
      <c r="AA114" s="17">
        <f t="shared" si="190"/>
        <v>-205.84200000000001</v>
      </c>
      <c r="AB114" s="17">
        <f t="shared" si="190"/>
        <v>-196.28299999999999</v>
      </c>
      <c r="AE114" s="232"/>
    </row>
    <row r="115" spans="4:31" s="7" customFormat="1" ht="14.1" customHeight="1" thickBot="1" x14ac:dyDescent="0.3">
      <c r="D115" s="28" t="s">
        <v>14</v>
      </c>
      <c r="E115" s="76"/>
      <c r="F115" s="28"/>
      <c r="G115" s="56" t="s">
        <v>134</v>
      </c>
      <c r="H115" s="56"/>
      <c r="I115" s="56"/>
      <c r="J115" s="56"/>
      <c r="K115" s="78">
        <f t="shared" ref="K115:AB115" si="191">K58</f>
        <v>-3.601</v>
      </c>
      <c r="L115" s="78">
        <f t="shared" si="191"/>
        <v>0.67</v>
      </c>
      <c r="M115" s="78">
        <f t="shared" si="191"/>
        <v>0.26</v>
      </c>
      <c r="N115" s="78">
        <f t="shared" si="191"/>
        <v>1.623</v>
      </c>
      <c r="O115" s="78">
        <f t="shared" si="191"/>
        <v>-0.129</v>
      </c>
      <c r="P115" s="78">
        <f t="shared" si="191"/>
        <v>4.5339999999999998</v>
      </c>
      <c r="Q115" s="78">
        <f t="shared" si="191"/>
        <v>0.44600000000000001</v>
      </c>
      <c r="R115" s="78">
        <f t="shared" si="191"/>
        <v>2.4409999999999998</v>
      </c>
      <c r="S115" s="78">
        <f t="shared" si="191"/>
        <v>-1.1120000000000001</v>
      </c>
      <c r="T115" s="78">
        <f t="shared" si="191"/>
        <v>4.1340000000000003</v>
      </c>
      <c r="U115" s="78">
        <f t="shared" si="191"/>
        <v>4.8730000000000002</v>
      </c>
      <c r="V115" s="78">
        <f t="shared" si="191"/>
        <v>5.0519999999999996</v>
      </c>
      <c r="W115" s="78">
        <f t="shared" si="191"/>
        <v>5.5359999999999996</v>
      </c>
      <c r="X115" s="78">
        <f t="shared" si="191"/>
        <v>6.2080000000000002</v>
      </c>
      <c r="Y115" s="78">
        <f t="shared" si="191"/>
        <v>5.1459999999999999</v>
      </c>
      <c r="Z115" s="78">
        <f t="shared" si="191"/>
        <v>5.5330000000000004</v>
      </c>
      <c r="AA115" s="78">
        <f t="shared" si="191"/>
        <v>4.9779999999999998</v>
      </c>
      <c r="AB115" s="78">
        <f t="shared" si="191"/>
        <v>6.2530000000000001</v>
      </c>
      <c r="AE115" s="232"/>
    </row>
    <row r="116" spans="4:31" s="7" customFormat="1" ht="14.1" customHeight="1" thickBot="1" x14ac:dyDescent="0.3">
      <c r="D116" s="86" t="s">
        <v>1</v>
      </c>
      <c r="E116" s="89"/>
      <c r="F116" s="86"/>
      <c r="G116" s="87" t="s">
        <v>134</v>
      </c>
      <c r="H116" s="87"/>
      <c r="I116" s="87"/>
      <c r="J116" s="87"/>
      <c r="K116" s="86"/>
      <c r="L116" s="88">
        <f>SUM(L113:L115)</f>
        <v>276.42600000000004</v>
      </c>
      <c r="M116" s="88">
        <f t="shared" ref="M116:T116" si="192">SUM(M113:M115)</f>
        <v>276.20800000000003</v>
      </c>
      <c r="N116" s="88">
        <f t="shared" si="192"/>
        <v>302.15799999999996</v>
      </c>
      <c r="O116" s="88">
        <f t="shared" si="192"/>
        <v>297.11900000000003</v>
      </c>
      <c r="P116" s="88">
        <f t="shared" si="192"/>
        <v>327.90599999999995</v>
      </c>
      <c r="Q116" s="88">
        <f t="shared" si="192"/>
        <v>330.68</v>
      </c>
      <c r="R116" s="88">
        <f t="shared" si="192"/>
        <v>343.70699999999999</v>
      </c>
      <c r="S116" s="88">
        <f t="shared" si="192"/>
        <v>338.21799999999996</v>
      </c>
      <c r="T116" s="88">
        <f t="shared" si="192"/>
        <v>374.67099999999999</v>
      </c>
      <c r="U116" s="88">
        <f t="shared" ref="U116:V116" si="193">SUM(U113:U115)</f>
        <v>381.06899999999996</v>
      </c>
      <c r="V116" s="88">
        <f t="shared" si="193"/>
        <v>396.428</v>
      </c>
      <c r="W116" s="88">
        <f t="shared" ref="W116:X116" si="194">SUM(W113:W115)</f>
        <v>381.84600000000006</v>
      </c>
      <c r="X116" s="88">
        <f t="shared" si="194"/>
        <v>418.75500000000005</v>
      </c>
      <c r="Y116" s="88">
        <f t="shared" ref="Y116:Z116" si="195">SUM(Y113:Y115)</f>
        <v>425.95800000000003</v>
      </c>
      <c r="Z116" s="88">
        <f t="shared" si="195"/>
        <v>442.62700000000007</v>
      </c>
      <c r="AA116" s="88">
        <f t="shared" ref="AA116:AB116" si="196">SUM(AA113:AA115)</f>
        <v>420.58100000000007</v>
      </c>
      <c r="AB116" s="88">
        <f t="shared" si="196"/>
        <v>472.26600000000002</v>
      </c>
      <c r="AE116" s="232"/>
    </row>
    <row r="117" spans="4:31" s="7" customFormat="1" ht="14.1" customHeight="1" thickBot="1" x14ac:dyDescent="0.3">
      <c r="D117" s="74" t="s">
        <v>437</v>
      </c>
      <c r="E117" s="24"/>
      <c r="G117" s="41" t="s">
        <v>134</v>
      </c>
      <c r="H117" s="41"/>
      <c r="I117" s="41"/>
      <c r="J117" s="41"/>
      <c r="L117" s="63">
        <f t="shared" ref="L117:AB117" si="197">L103</f>
        <v>-3.5129999999999999</v>
      </c>
      <c r="M117" s="63">
        <f t="shared" si="197"/>
        <v>-8.75</v>
      </c>
      <c r="N117" s="63">
        <f t="shared" si="197"/>
        <v>-5.04</v>
      </c>
      <c r="O117" s="63">
        <f t="shared" si="197"/>
        <v>-18.186</v>
      </c>
      <c r="P117" s="63">
        <f t="shared" si="197"/>
        <v>-5.0279999999999996</v>
      </c>
      <c r="Q117" s="63">
        <f t="shared" si="197"/>
        <v>-7.3860000000000001</v>
      </c>
      <c r="R117" s="63">
        <f t="shared" si="197"/>
        <v>-10.657</v>
      </c>
      <c r="S117" s="63">
        <f t="shared" si="197"/>
        <v>-19.385999999999999</v>
      </c>
      <c r="T117" s="63">
        <f t="shared" si="197"/>
        <v>-5.8010000000000002</v>
      </c>
      <c r="U117" s="63">
        <f t="shared" si="197"/>
        <v>-7.4690000000000003</v>
      </c>
      <c r="V117" s="63">
        <f t="shared" si="197"/>
        <v>-7.82</v>
      </c>
      <c r="W117" s="63">
        <f t="shared" si="197"/>
        <v>-11.06</v>
      </c>
      <c r="X117" s="63">
        <f t="shared" si="197"/>
        <v>-9.0500000000000007</v>
      </c>
      <c r="Y117" s="63">
        <f t="shared" si="197"/>
        <v>-17.852</v>
      </c>
      <c r="Z117" s="63">
        <f t="shared" si="197"/>
        <v>-56.738999999999997</v>
      </c>
      <c r="AA117" s="63">
        <f t="shared" si="197"/>
        <v>-86.988</v>
      </c>
      <c r="AB117" s="63">
        <f t="shared" si="197"/>
        <v>-20.96</v>
      </c>
      <c r="AE117" s="232"/>
    </row>
    <row r="118" spans="4:31" s="7" customFormat="1" ht="14.1" customHeight="1" thickBot="1" x14ac:dyDescent="0.3">
      <c r="D118" s="86" t="s">
        <v>173</v>
      </c>
      <c r="E118" s="89"/>
      <c r="F118" s="86"/>
      <c r="G118" s="87" t="s">
        <v>134</v>
      </c>
      <c r="H118" s="87"/>
      <c r="I118" s="87"/>
      <c r="J118" s="87"/>
      <c r="K118" s="86"/>
      <c r="L118" s="88">
        <f t="shared" ref="L118:Z118" si="198">L116+L117</f>
        <v>272.91300000000007</v>
      </c>
      <c r="M118" s="88">
        <f t="shared" si="198"/>
        <v>267.45800000000003</v>
      </c>
      <c r="N118" s="88">
        <f t="shared" si="198"/>
        <v>297.11799999999994</v>
      </c>
      <c r="O118" s="88">
        <f t="shared" si="198"/>
        <v>278.93300000000005</v>
      </c>
      <c r="P118" s="88">
        <f t="shared" si="198"/>
        <v>322.87799999999993</v>
      </c>
      <c r="Q118" s="88">
        <f t="shared" si="198"/>
        <v>323.29399999999998</v>
      </c>
      <c r="R118" s="88">
        <f t="shared" si="198"/>
        <v>333.05</v>
      </c>
      <c r="S118" s="88">
        <f t="shared" si="198"/>
        <v>318.83199999999994</v>
      </c>
      <c r="T118" s="88">
        <f t="shared" si="198"/>
        <v>368.87</v>
      </c>
      <c r="U118" s="88">
        <f t="shared" si="198"/>
        <v>373.59999999999997</v>
      </c>
      <c r="V118" s="88">
        <f t="shared" si="198"/>
        <v>388.608</v>
      </c>
      <c r="W118" s="88">
        <f t="shared" si="198"/>
        <v>370.78600000000006</v>
      </c>
      <c r="X118" s="88">
        <f t="shared" si="198"/>
        <v>409.70500000000004</v>
      </c>
      <c r="Y118" s="88">
        <f t="shared" si="198"/>
        <v>408.10600000000005</v>
      </c>
      <c r="Z118" s="88">
        <f t="shared" si="198"/>
        <v>385.88800000000009</v>
      </c>
      <c r="AA118" s="88">
        <f t="shared" ref="AA118:AB118" si="199">AA116+AA117</f>
        <v>333.59300000000007</v>
      </c>
      <c r="AB118" s="88">
        <f t="shared" si="199"/>
        <v>451.30600000000004</v>
      </c>
      <c r="AE118" s="232"/>
    </row>
    <row r="119" spans="4:31" s="7" customFormat="1" ht="14.1" customHeight="1" x14ac:dyDescent="0.25">
      <c r="E119" s="24"/>
      <c r="G119" s="41"/>
      <c r="H119" s="41"/>
      <c r="I119" s="41"/>
      <c r="J119" s="41"/>
      <c r="AE119" s="232"/>
    </row>
    <row r="120" spans="4:31" s="7" customFormat="1" ht="14.1" customHeight="1" x14ac:dyDescent="0.25">
      <c r="D120" s="13" t="s">
        <v>199</v>
      </c>
      <c r="E120" s="73"/>
      <c r="F120" s="13"/>
      <c r="G120" s="22" t="s">
        <v>134</v>
      </c>
      <c r="H120" s="17"/>
      <c r="I120" s="17"/>
      <c r="J120" s="17"/>
      <c r="K120" s="17"/>
      <c r="L120" s="17">
        <f t="shared" ref="L120:AB120" si="200">L70</f>
        <v>134.35599999999999</v>
      </c>
      <c r="M120" s="17">
        <f t="shared" si="200"/>
        <v>136.916</v>
      </c>
      <c r="N120" s="17">
        <f t="shared" si="200"/>
        <v>159.13200000000001</v>
      </c>
      <c r="O120" s="17">
        <f t="shared" si="200"/>
        <v>146.43</v>
      </c>
      <c r="P120" s="17">
        <f t="shared" si="200"/>
        <v>170.505</v>
      </c>
      <c r="Q120" s="17">
        <f t="shared" si="200"/>
        <v>169.143</v>
      </c>
      <c r="R120" s="17">
        <f t="shared" si="200"/>
        <v>181.709</v>
      </c>
      <c r="S120" s="17">
        <f t="shared" si="200"/>
        <v>172.61</v>
      </c>
      <c r="T120" s="17">
        <f t="shared" si="200"/>
        <v>203.86699999999999</v>
      </c>
      <c r="U120" s="17">
        <f t="shared" si="200"/>
        <v>206.977</v>
      </c>
      <c r="V120" s="17">
        <f t="shared" si="200"/>
        <v>212.62100000000001</v>
      </c>
      <c r="W120" s="17">
        <f t="shared" si="200"/>
        <v>195.60400000000001</v>
      </c>
      <c r="X120" s="17">
        <f t="shared" si="200"/>
        <v>230.63499999999999</v>
      </c>
      <c r="Y120" s="17">
        <f t="shared" si="200"/>
        <v>235.95599999999999</v>
      </c>
      <c r="Z120" s="17">
        <f t="shared" si="200"/>
        <v>250.28</v>
      </c>
      <c r="AA120" s="17">
        <f t="shared" si="200"/>
        <v>236.03</v>
      </c>
      <c r="AB120" s="17">
        <f t="shared" si="200"/>
        <v>276.976</v>
      </c>
      <c r="AE120" s="232"/>
    </row>
    <row r="121" spans="4:31" s="7" customFormat="1" ht="14.1" customHeight="1" x14ac:dyDescent="0.2">
      <c r="D121" s="311" t="s">
        <v>437</v>
      </c>
      <c r="E121" s="73"/>
      <c r="F121" s="13"/>
      <c r="G121" s="22" t="s">
        <v>134</v>
      </c>
      <c r="H121" s="17"/>
      <c r="I121" s="17"/>
      <c r="J121" s="17"/>
      <c r="K121" s="17"/>
      <c r="L121" s="17">
        <f t="shared" ref="L121:AB121" si="201">L103</f>
        <v>-3.5129999999999999</v>
      </c>
      <c r="M121" s="17">
        <f t="shared" si="201"/>
        <v>-8.75</v>
      </c>
      <c r="N121" s="17">
        <f t="shared" si="201"/>
        <v>-5.04</v>
      </c>
      <c r="O121" s="17">
        <f t="shared" si="201"/>
        <v>-18.186</v>
      </c>
      <c r="P121" s="17">
        <f t="shared" si="201"/>
        <v>-5.0279999999999996</v>
      </c>
      <c r="Q121" s="17">
        <f t="shared" si="201"/>
        <v>-7.3860000000000001</v>
      </c>
      <c r="R121" s="17">
        <f t="shared" si="201"/>
        <v>-10.657</v>
      </c>
      <c r="S121" s="17">
        <f t="shared" si="201"/>
        <v>-19.385999999999999</v>
      </c>
      <c r="T121" s="17">
        <f t="shared" si="201"/>
        <v>-5.8010000000000002</v>
      </c>
      <c r="U121" s="17">
        <f t="shared" si="201"/>
        <v>-7.4690000000000003</v>
      </c>
      <c r="V121" s="17">
        <f t="shared" si="201"/>
        <v>-7.82</v>
      </c>
      <c r="W121" s="17">
        <f t="shared" si="201"/>
        <v>-11.06</v>
      </c>
      <c r="X121" s="17">
        <f t="shared" si="201"/>
        <v>-9.0500000000000007</v>
      </c>
      <c r="Y121" s="17">
        <f t="shared" si="201"/>
        <v>-17.852</v>
      </c>
      <c r="Z121" s="17">
        <f t="shared" si="201"/>
        <v>-56.738999999999997</v>
      </c>
      <c r="AA121" s="17">
        <f t="shared" si="201"/>
        <v>-86.988</v>
      </c>
      <c r="AB121" s="17">
        <f t="shared" si="201"/>
        <v>-20.96</v>
      </c>
      <c r="AE121" s="232"/>
    </row>
    <row r="122" spans="4:31" s="7" customFormat="1" ht="14.1" customHeight="1" x14ac:dyDescent="0.25">
      <c r="D122" s="137" t="s">
        <v>438</v>
      </c>
      <c r="E122" s="73"/>
      <c r="F122" s="13"/>
      <c r="G122" s="22" t="s">
        <v>134</v>
      </c>
      <c r="H122" s="17"/>
      <c r="I122" s="17"/>
      <c r="J122" s="17"/>
      <c r="K122" s="17"/>
      <c r="L122" s="308">
        <f>+'Quarterly IS'!D36</f>
        <v>0</v>
      </c>
      <c r="M122" s="308">
        <f>+'Quarterly IS'!E36</f>
        <v>0</v>
      </c>
      <c r="N122" s="308">
        <f>+'Quarterly IS'!F36</f>
        <v>0</v>
      </c>
      <c r="O122" s="308">
        <f>+'Quarterly IS'!G36</f>
        <v>0</v>
      </c>
      <c r="P122" s="308">
        <f>+'Quarterly IS'!H36</f>
        <v>0</v>
      </c>
      <c r="Q122" s="308">
        <f>+'Quarterly IS'!I36</f>
        <v>0</v>
      </c>
      <c r="R122" s="308">
        <f>+'Quarterly IS'!J36</f>
        <v>0</v>
      </c>
      <c r="S122" s="308">
        <f>+'Quarterly IS'!K36</f>
        <v>0</v>
      </c>
      <c r="T122" s="308">
        <f>+'Quarterly IS'!L36</f>
        <v>0</v>
      </c>
      <c r="U122" s="308">
        <f>+'Quarterly IS'!M36</f>
        <v>0</v>
      </c>
      <c r="V122" s="308">
        <f>+'Quarterly IS'!N36</f>
        <v>0</v>
      </c>
      <c r="W122" s="308">
        <f>+'Quarterly IS'!O36</f>
        <v>0</v>
      </c>
      <c r="X122" s="308">
        <f>+'Quarterly IS'!P36</f>
        <v>0</v>
      </c>
      <c r="Y122" s="308">
        <f>+'Quarterly IS'!Q36</f>
        <v>0</v>
      </c>
      <c r="Z122" s="308">
        <f>+'Quarterly IS'!R36</f>
        <v>0</v>
      </c>
      <c r="AA122" s="308">
        <f>+'Quarterly IS'!S36</f>
        <v>-21.2</v>
      </c>
      <c r="AB122" s="308">
        <f>+'Quarterly IS'!T36</f>
        <v>-19.75</v>
      </c>
      <c r="AE122" s="232"/>
    </row>
    <row r="123" spans="4:31" s="7" customFormat="1" ht="14.1" customHeight="1" x14ac:dyDescent="0.25">
      <c r="D123" s="281" t="s">
        <v>439</v>
      </c>
      <c r="E123" s="73"/>
      <c r="F123" s="13"/>
      <c r="G123" s="22" t="s">
        <v>134</v>
      </c>
      <c r="H123" s="17"/>
      <c r="I123" s="17"/>
      <c r="J123" s="17"/>
      <c r="K123" s="17"/>
      <c r="L123" s="256">
        <f>+'Quarterly IS'!D37</f>
        <v>0</v>
      </c>
      <c r="M123" s="256">
        <f>+'Quarterly IS'!E37</f>
        <v>0</v>
      </c>
      <c r="N123" s="256">
        <f>+'Quarterly IS'!F37</f>
        <v>0</v>
      </c>
      <c r="O123" s="256">
        <f>+'Quarterly IS'!G37</f>
        <v>0</v>
      </c>
      <c r="P123" s="256">
        <f>+'Quarterly IS'!H37</f>
        <v>0</v>
      </c>
      <c r="Q123" s="256">
        <f>+'Quarterly IS'!I37</f>
        <v>0</v>
      </c>
      <c r="R123" s="256">
        <f>+'Quarterly IS'!J37</f>
        <v>0</v>
      </c>
      <c r="S123" s="256">
        <f>+'Quarterly IS'!K37</f>
        <v>0</v>
      </c>
      <c r="T123" s="256">
        <f>+'Quarterly IS'!L37</f>
        <v>0</v>
      </c>
      <c r="U123" s="256">
        <f>+'Quarterly IS'!M37</f>
        <v>-4.0110000000000001</v>
      </c>
      <c r="V123" s="256">
        <f>+'Quarterly IS'!N37</f>
        <v>0</v>
      </c>
      <c r="W123" s="256">
        <f>+'Quarterly IS'!O37</f>
        <v>0</v>
      </c>
      <c r="X123" s="256">
        <f>+'Quarterly IS'!P37</f>
        <v>0</v>
      </c>
      <c r="Y123" s="256">
        <f>+'Quarterly IS'!Q37</f>
        <v>0</v>
      </c>
      <c r="Z123" s="256">
        <f>+'Quarterly IS'!R37</f>
        <v>0</v>
      </c>
      <c r="AA123" s="256">
        <f>+'Quarterly IS'!S37</f>
        <v>0</v>
      </c>
      <c r="AB123" s="256">
        <f>+'Quarterly IS'!T37</f>
        <v>0</v>
      </c>
      <c r="AE123" s="232"/>
    </row>
    <row r="124" spans="4:31" s="7" customFormat="1" ht="14.1" customHeight="1" thickBot="1" x14ac:dyDescent="0.3">
      <c r="D124" s="281" t="s">
        <v>440</v>
      </c>
      <c r="E124" s="73"/>
      <c r="F124" s="13"/>
      <c r="G124" s="22" t="s">
        <v>134</v>
      </c>
      <c r="H124" s="17"/>
      <c r="I124" s="17"/>
      <c r="J124" s="17"/>
      <c r="K124" s="17"/>
      <c r="L124" s="256">
        <f>+'Quarterly IS'!D38</f>
        <v>-95.355999999999995</v>
      </c>
      <c r="M124" s="256">
        <f>+'Quarterly IS'!E38</f>
        <v>-101.17500000000001</v>
      </c>
      <c r="N124" s="256">
        <f>+'Quarterly IS'!F38</f>
        <v>-105.52699999999999</v>
      </c>
      <c r="O124" s="256">
        <f>+'Quarterly IS'!G38</f>
        <v>-105.43799999999999</v>
      </c>
      <c r="P124" s="256">
        <f>+'Quarterly IS'!H38</f>
        <v>-107.354</v>
      </c>
      <c r="Q124" s="256">
        <f>+'Quarterly IS'!I38</f>
        <v>-109.01600000000001</v>
      </c>
      <c r="R124" s="256">
        <f>+'Quarterly IS'!J38</f>
        <v>-110.39400000000001</v>
      </c>
      <c r="S124" s="256">
        <f>+'Quarterly IS'!K38</f>
        <v>-111.70999999999998</v>
      </c>
      <c r="T124" s="256">
        <f>+'Quarterly IS'!L38</f>
        <v>-117.943</v>
      </c>
      <c r="U124" s="256">
        <f>+'Quarterly IS'!M38</f>
        <v>-118.85299999999999</v>
      </c>
      <c r="V124" s="256">
        <f>+'Quarterly IS'!N38</f>
        <v>-118.38999999999999</v>
      </c>
      <c r="W124" s="256">
        <f>+'Quarterly IS'!O38</f>
        <v>-120.298</v>
      </c>
      <c r="X124" s="256">
        <f>+'Quarterly IS'!P38</f>
        <v>-120.649</v>
      </c>
      <c r="Y124" s="256">
        <f>+'Quarterly IS'!Q38</f>
        <v>-121.32680889875616</v>
      </c>
      <c r="Z124" s="256">
        <f>+'Quarterly IS'!R38</f>
        <v>-111.8</v>
      </c>
      <c r="AA124" s="256">
        <f>+'Quarterly IS'!S38</f>
        <v>-108.63</v>
      </c>
      <c r="AB124" s="256">
        <f>+'Quarterly IS'!T38</f>
        <v>-114.44</v>
      </c>
      <c r="AE124" s="232"/>
    </row>
    <row r="125" spans="4:31" s="7" customFormat="1" ht="14.1" customHeight="1" thickBot="1" x14ac:dyDescent="0.3">
      <c r="D125" s="84" t="s">
        <v>54</v>
      </c>
      <c r="E125" s="89"/>
      <c r="F125" s="86"/>
      <c r="G125" s="87" t="s">
        <v>134</v>
      </c>
      <c r="H125" s="90"/>
      <c r="I125" s="90"/>
      <c r="J125" s="90"/>
      <c r="K125" s="90"/>
      <c r="L125" s="271">
        <f>+SUM(L120:L124)</f>
        <v>35.486999999999995</v>
      </c>
      <c r="M125" s="271">
        <f t="shared" ref="M125:Z125" si="202">+SUM(M120:M124)</f>
        <v>26.990999999999985</v>
      </c>
      <c r="N125" s="271">
        <f t="shared" si="202"/>
        <v>48.565000000000026</v>
      </c>
      <c r="O125" s="271">
        <f t="shared" si="202"/>
        <v>22.806000000000012</v>
      </c>
      <c r="P125" s="271">
        <f t="shared" si="202"/>
        <v>58.123000000000005</v>
      </c>
      <c r="Q125" s="271">
        <f t="shared" si="202"/>
        <v>52.741</v>
      </c>
      <c r="R125" s="271">
        <f t="shared" si="202"/>
        <v>60.657999999999987</v>
      </c>
      <c r="S125" s="271">
        <f t="shared" si="202"/>
        <v>41.514000000000038</v>
      </c>
      <c r="T125" s="271">
        <f t="shared" si="202"/>
        <v>80.123000000000005</v>
      </c>
      <c r="U125" s="271">
        <f t="shared" si="202"/>
        <v>76.64400000000002</v>
      </c>
      <c r="V125" s="271">
        <f t="shared" si="202"/>
        <v>86.41100000000003</v>
      </c>
      <c r="W125" s="271">
        <f t="shared" si="202"/>
        <v>64.246000000000009</v>
      </c>
      <c r="X125" s="271">
        <f t="shared" si="202"/>
        <v>100.93599999999998</v>
      </c>
      <c r="Y125" s="271">
        <f t="shared" si="202"/>
        <v>96.77719110124383</v>
      </c>
      <c r="Z125" s="271">
        <f t="shared" si="202"/>
        <v>81.741</v>
      </c>
      <c r="AA125" s="271">
        <f t="shared" ref="AA125:AB125" si="203">+SUM(AA120:AA124)</f>
        <v>19.212000000000003</v>
      </c>
      <c r="AB125" s="271">
        <f t="shared" si="203"/>
        <v>121.82600000000002</v>
      </c>
      <c r="AE125" s="232"/>
    </row>
    <row r="126" spans="4:31" s="7" customFormat="1" ht="14.1" customHeight="1" x14ac:dyDescent="0.25">
      <c r="D126" s="268"/>
      <c r="E126" s="24"/>
      <c r="G126" s="41"/>
      <c r="AE126" s="232"/>
    </row>
    <row r="127" spans="4:31" s="7" customFormat="1" ht="14.1" customHeight="1" x14ac:dyDescent="0.25">
      <c r="D127" s="74" t="s">
        <v>303</v>
      </c>
      <c r="E127" s="73"/>
      <c r="F127" s="13"/>
      <c r="G127" s="22" t="s">
        <v>134</v>
      </c>
      <c r="H127" s="17"/>
      <c r="I127" s="17"/>
      <c r="J127" s="17"/>
      <c r="K127" s="17"/>
      <c r="L127" s="256">
        <f>+'Quarterly IS'!D20</f>
        <v>-14.778</v>
      </c>
      <c r="M127" s="256">
        <f>+'Quarterly IS'!E20</f>
        <v>-77.718000000000004</v>
      </c>
      <c r="N127" s="256">
        <f>+'Quarterly IS'!F20</f>
        <v>-43.216999999999999</v>
      </c>
      <c r="O127" s="256">
        <f>+'Quarterly IS'!G20</f>
        <v>-101.749</v>
      </c>
      <c r="P127" s="256">
        <f>+'Quarterly IS'!H20</f>
        <v>-61.552999999999997</v>
      </c>
      <c r="Q127" s="256">
        <f>+'Quarterly IS'!I20</f>
        <v>-37.29</v>
      </c>
      <c r="R127" s="256">
        <f>+'Quarterly IS'!J20</f>
        <v>-55.618000000000002</v>
      </c>
      <c r="S127" s="256">
        <f>+'Quarterly IS'!K20</f>
        <v>-123.49</v>
      </c>
      <c r="T127" s="256">
        <f>+'Quarterly IS'!L20</f>
        <v>-18.831</v>
      </c>
      <c r="U127" s="256">
        <f>+'Quarterly IS'!M20</f>
        <v>-63.088999999999999</v>
      </c>
      <c r="V127" s="256">
        <f>+'Quarterly IS'!N20</f>
        <v>-47.2</v>
      </c>
      <c r="W127" s="256">
        <f>+'Quarterly IS'!O20</f>
        <v>-55.694000000000003</v>
      </c>
      <c r="X127" s="256">
        <f>+'Quarterly IS'!P20</f>
        <v>-43.347999999999999</v>
      </c>
      <c r="Y127" s="256">
        <f>+'Quarterly IS'!Q20</f>
        <v>-43.445999999999998</v>
      </c>
      <c r="Z127" s="256">
        <f>+'Quarterly IS'!R20</f>
        <v>-47.82</v>
      </c>
      <c r="AA127" s="256">
        <f>+'Quarterly IS'!S20</f>
        <v>-121.3</v>
      </c>
      <c r="AB127" s="256">
        <f>+'Quarterly IS'!T20</f>
        <v>61.848999999999997</v>
      </c>
      <c r="AE127" s="232"/>
    </row>
    <row r="128" spans="4:31" s="7" customFormat="1" ht="14.1" customHeight="1" x14ac:dyDescent="0.25">
      <c r="D128" s="281" t="s">
        <v>441</v>
      </c>
      <c r="E128" s="73"/>
      <c r="F128" s="13"/>
      <c r="G128" s="22" t="s">
        <v>134</v>
      </c>
      <c r="H128" s="17"/>
      <c r="I128" s="17"/>
      <c r="J128" s="17"/>
      <c r="K128" s="17"/>
      <c r="L128" s="17">
        <f>-L103</f>
        <v>3.5129999999999999</v>
      </c>
      <c r="M128" s="17">
        <f t="shared" ref="L128:Z129" si="204">-M121</f>
        <v>8.75</v>
      </c>
      <c r="N128" s="17">
        <f t="shared" si="204"/>
        <v>5.04</v>
      </c>
      <c r="O128" s="17">
        <f t="shared" si="204"/>
        <v>18.186</v>
      </c>
      <c r="P128" s="17">
        <f t="shared" si="204"/>
        <v>5.0279999999999996</v>
      </c>
      <c r="Q128" s="17">
        <f t="shared" si="204"/>
        <v>7.3860000000000001</v>
      </c>
      <c r="R128" s="17">
        <f t="shared" si="204"/>
        <v>10.657</v>
      </c>
      <c r="S128" s="17">
        <f t="shared" si="204"/>
        <v>19.385999999999999</v>
      </c>
      <c r="T128" s="17">
        <f t="shared" si="204"/>
        <v>5.8010000000000002</v>
      </c>
      <c r="U128" s="17">
        <f t="shared" si="204"/>
        <v>7.4690000000000003</v>
      </c>
      <c r="V128" s="17">
        <f t="shared" si="204"/>
        <v>7.82</v>
      </c>
      <c r="W128" s="17">
        <f t="shared" si="204"/>
        <v>11.06</v>
      </c>
      <c r="X128" s="17">
        <f t="shared" si="204"/>
        <v>9.0500000000000007</v>
      </c>
      <c r="Y128" s="17">
        <f t="shared" si="204"/>
        <v>17.852</v>
      </c>
      <c r="Z128" s="17">
        <f t="shared" si="204"/>
        <v>56.738999999999997</v>
      </c>
      <c r="AA128" s="17">
        <f t="shared" ref="AA128:AB129" si="205">-AA121</f>
        <v>86.988</v>
      </c>
      <c r="AB128" s="17">
        <f t="shared" si="205"/>
        <v>20.96</v>
      </c>
      <c r="AE128" s="232"/>
    </row>
    <row r="129" spans="4:31" s="7" customFormat="1" ht="14.1" customHeight="1" x14ac:dyDescent="0.25">
      <c r="D129" s="137" t="s">
        <v>442</v>
      </c>
      <c r="E129" s="73"/>
      <c r="F129" s="13"/>
      <c r="G129" s="22" t="s">
        <v>134</v>
      </c>
      <c r="H129" s="17"/>
      <c r="I129" s="17"/>
      <c r="J129" s="17"/>
      <c r="K129" s="17"/>
      <c r="L129" s="17">
        <f t="shared" si="204"/>
        <v>0</v>
      </c>
      <c r="M129" s="17">
        <f t="shared" si="204"/>
        <v>0</v>
      </c>
      <c r="N129" s="17">
        <f t="shared" si="204"/>
        <v>0</v>
      </c>
      <c r="O129" s="17">
        <f t="shared" si="204"/>
        <v>0</v>
      </c>
      <c r="P129" s="17">
        <f t="shared" si="204"/>
        <v>0</v>
      </c>
      <c r="Q129" s="17">
        <f t="shared" si="204"/>
        <v>0</v>
      </c>
      <c r="R129" s="17">
        <f t="shared" si="204"/>
        <v>0</v>
      </c>
      <c r="S129" s="17">
        <f t="shared" si="204"/>
        <v>0</v>
      </c>
      <c r="T129" s="17">
        <f t="shared" si="204"/>
        <v>0</v>
      </c>
      <c r="U129" s="17">
        <f t="shared" si="204"/>
        <v>0</v>
      </c>
      <c r="V129" s="17">
        <f t="shared" si="204"/>
        <v>0</v>
      </c>
      <c r="W129" s="17">
        <f t="shared" si="204"/>
        <v>0</v>
      </c>
      <c r="X129" s="17">
        <f t="shared" si="204"/>
        <v>0</v>
      </c>
      <c r="Y129" s="17">
        <f t="shared" si="204"/>
        <v>0</v>
      </c>
      <c r="Z129" s="17">
        <f t="shared" si="204"/>
        <v>0</v>
      </c>
      <c r="AA129" s="17">
        <f t="shared" si="205"/>
        <v>21.2</v>
      </c>
      <c r="AB129" s="17">
        <f t="shared" si="205"/>
        <v>19.75</v>
      </c>
      <c r="AE129" s="232"/>
    </row>
    <row r="130" spans="4:31" s="7" customFormat="1" ht="14.1" customHeight="1" x14ac:dyDescent="0.25">
      <c r="D130" s="281" t="s">
        <v>443</v>
      </c>
      <c r="E130" s="73"/>
      <c r="F130" s="13"/>
      <c r="G130" s="22" t="s">
        <v>134</v>
      </c>
      <c r="H130" s="17"/>
      <c r="I130" s="17"/>
      <c r="J130" s="17"/>
      <c r="K130" s="17"/>
      <c r="L130" s="17">
        <f>-L123</f>
        <v>0</v>
      </c>
      <c r="M130" s="17">
        <f t="shared" ref="M130:Z130" si="206">-M123</f>
        <v>0</v>
      </c>
      <c r="N130" s="17">
        <f t="shared" si="206"/>
        <v>0</v>
      </c>
      <c r="O130" s="17">
        <f t="shared" si="206"/>
        <v>0</v>
      </c>
      <c r="P130" s="17">
        <f t="shared" si="206"/>
        <v>0</v>
      </c>
      <c r="Q130" s="17">
        <f t="shared" si="206"/>
        <v>0</v>
      </c>
      <c r="R130" s="17">
        <f t="shared" si="206"/>
        <v>0</v>
      </c>
      <c r="S130" s="17">
        <f t="shared" si="206"/>
        <v>0</v>
      </c>
      <c r="T130" s="17">
        <f t="shared" si="206"/>
        <v>0</v>
      </c>
      <c r="U130" s="17">
        <f t="shared" si="206"/>
        <v>4.0110000000000001</v>
      </c>
      <c r="V130" s="17">
        <f t="shared" si="206"/>
        <v>0</v>
      </c>
      <c r="W130" s="17">
        <f t="shared" si="206"/>
        <v>0</v>
      </c>
      <c r="X130" s="17">
        <f t="shared" si="206"/>
        <v>0</v>
      </c>
      <c r="Y130" s="17">
        <f t="shared" si="206"/>
        <v>0</v>
      </c>
      <c r="Z130" s="17">
        <f t="shared" si="206"/>
        <v>0</v>
      </c>
      <c r="AA130" s="17">
        <f t="shared" ref="AA130:AB130" si="207">-AA123</f>
        <v>0</v>
      </c>
      <c r="AB130" s="17">
        <f t="shared" si="207"/>
        <v>0</v>
      </c>
      <c r="AE130" s="232"/>
    </row>
    <row r="131" spans="4:31" s="7" customFormat="1" ht="14.1" customHeight="1" x14ac:dyDescent="0.25">
      <c r="D131" s="281" t="s">
        <v>444</v>
      </c>
      <c r="E131" s="73"/>
      <c r="F131" s="13"/>
      <c r="G131" s="22" t="s">
        <v>134</v>
      </c>
      <c r="H131" s="17"/>
      <c r="I131" s="17"/>
      <c r="J131" s="17"/>
      <c r="K131" s="17"/>
      <c r="L131" s="17">
        <f>-L124</f>
        <v>95.355999999999995</v>
      </c>
      <c r="M131" s="17">
        <f t="shared" ref="M131:Z131" si="208">-M124</f>
        <v>101.17500000000001</v>
      </c>
      <c r="N131" s="17">
        <f t="shared" si="208"/>
        <v>105.52699999999999</v>
      </c>
      <c r="O131" s="17">
        <f t="shared" si="208"/>
        <v>105.43799999999999</v>
      </c>
      <c r="P131" s="17">
        <f t="shared" si="208"/>
        <v>107.354</v>
      </c>
      <c r="Q131" s="17">
        <f t="shared" si="208"/>
        <v>109.01600000000001</v>
      </c>
      <c r="R131" s="17">
        <f t="shared" si="208"/>
        <v>110.39400000000001</v>
      </c>
      <c r="S131" s="17">
        <f t="shared" si="208"/>
        <v>111.70999999999998</v>
      </c>
      <c r="T131" s="17">
        <f t="shared" si="208"/>
        <v>117.943</v>
      </c>
      <c r="U131" s="17">
        <f t="shared" si="208"/>
        <v>118.85299999999999</v>
      </c>
      <c r="V131" s="17">
        <f t="shared" si="208"/>
        <v>118.38999999999999</v>
      </c>
      <c r="W131" s="17">
        <f t="shared" si="208"/>
        <v>120.298</v>
      </c>
      <c r="X131" s="17">
        <f t="shared" si="208"/>
        <v>120.649</v>
      </c>
      <c r="Y131" s="17">
        <f t="shared" si="208"/>
        <v>121.32680889875616</v>
      </c>
      <c r="Z131" s="17">
        <f t="shared" si="208"/>
        <v>111.8</v>
      </c>
      <c r="AA131" s="17">
        <f t="shared" ref="AA131:AB131" si="209">-AA124</f>
        <v>108.63</v>
      </c>
      <c r="AB131" s="17">
        <f t="shared" si="209"/>
        <v>114.44</v>
      </c>
      <c r="AE131" s="232"/>
    </row>
    <row r="132" spans="4:31" s="7" customFormat="1" ht="14.1" customHeight="1" x14ac:dyDescent="0.25">
      <c r="D132" s="281" t="s">
        <v>445</v>
      </c>
      <c r="E132" s="73"/>
      <c r="F132" s="13"/>
      <c r="G132" s="22" t="s">
        <v>134</v>
      </c>
      <c r="H132" s="17"/>
      <c r="I132" s="17"/>
      <c r="J132" s="17"/>
      <c r="K132" s="17"/>
      <c r="L132" s="5">
        <v>-23.021999999999998</v>
      </c>
      <c r="M132" s="5">
        <v>16.613</v>
      </c>
      <c r="N132" s="5">
        <v>5.306</v>
      </c>
      <c r="O132" s="5">
        <v>15.441000000000001</v>
      </c>
      <c r="P132" s="5">
        <v>20.725999999999999</v>
      </c>
      <c r="Q132" s="5">
        <v>-21.727</v>
      </c>
      <c r="R132" s="5">
        <v>11.545</v>
      </c>
      <c r="S132" s="5">
        <v>72.308000000000007</v>
      </c>
      <c r="T132" s="5">
        <v>-16.605</v>
      </c>
      <c r="U132" s="5">
        <v>12.930999999999999</v>
      </c>
      <c r="V132" s="5">
        <v>33.945999999999998</v>
      </c>
      <c r="W132" s="5">
        <v>3.5569999999999999</v>
      </c>
      <c r="X132" s="5">
        <v>18.649000000000001</v>
      </c>
      <c r="Y132" s="5">
        <v>18.893000000000001</v>
      </c>
      <c r="Z132" s="5">
        <v>6.9720000000000004</v>
      </c>
      <c r="AA132" s="5">
        <v>49.987000000000002</v>
      </c>
      <c r="AB132" s="5">
        <v>-40.966999999999999</v>
      </c>
      <c r="AE132" s="232"/>
    </row>
    <row r="133" spans="4:31" s="7" customFormat="1" ht="14.1" customHeight="1" thickBot="1" x14ac:dyDescent="0.3">
      <c r="D133" s="74" t="s">
        <v>446</v>
      </c>
      <c r="E133" s="24"/>
      <c r="G133" s="22" t="s">
        <v>134</v>
      </c>
      <c r="H133" s="63"/>
      <c r="I133" s="63"/>
      <c r="J133" s="63"/>
      <c r="K133" s="63"/>
      <c r="L133" s="5">
        <v>-8.6539999999999999</v>
      </c>
      <c r="M133" s="277">
        <v>-20.908999999999999</v>
      </c>
      <c r="N133" s="277">
        <v>-18.655000000000001</v>
      </c>
      <c r="O133" s="277">
        <v>-54.357999999999997</v>
      </c>
      <c r="P133" s="277">
        <v>-24.033999999999999</v>
      </c>
      <c r="Q133" s="277">
        <v>-15.603999999999999</v>
      </c>
      <c r="R133" s="277">
        <v>-27.318000000000001</v>
      </c>
      <c r="S133" s="277">
        <v>-39.874000000000002</v>
      </c>
      <c r="T133" s="277">
        <v>-20.486000000000001</v>
      </c>
      <c r="U133" s="277">
        <v>-37.576999999999998</v>
      </c>
      <c r="V133" s="277">
        <v>-37.058</v>
      </c>
      <c r="W133" s="277">
        <v>-30.86</v>
      </c>
      <c r="X133" s="277">
        <v>-33.811999999999998</v>
      </c>
      <c r="Y133" s="277">
        <v>-35.628</v>
      </c>
      <c r="Z133" s="277">
        <v>-38.299999999999997</v>
      </c>
      <c r="AA133" s="277">
        <v>-23.8</v>
      </c>
      <c r="AB133" s="277">
        <v>-23.945</v>
      </c>
      <c r="AE133" s="232"/>
    </row>
    <row r="134" spans="4:31" s="7" customFormat="1" ht="14.1" customHeight="1" thickBot="1" x14ac:dyDescent="0.3">
      <c r="D134" s="84" t="s">
        <v>294</v>
      </c>
      <c r="E134" s="89"/>
      <c r="F134" s="86"/>
      <c r="G134" s="275" t="s">
        <v>134</v>
      </c>
      <c r="H134" s="90"/>
      <c r="I134" s="90"/>
      <c r="J134" s="90"/>
      <c r="K134" s="90"/>
      <c r="L134" s="274">
        <f>+SUM(L127:L133)</f>
        <v>52.414999999999992</v>
      </c>
      <c r="M134" s="274">
        <f t="shared" ref="M134:Z134" si="210">+SUM(M127:M133)</f>
        <v>27.911000000000008</v>
      </c>
      <c r="N134" s="274">
        <f t="shared" si="210"/>
        <v>54.000999999999991</v>
      </c>
      <c r="O134" s="274">
        <f t="shared" si="210"/>
        <v>-17.041999999999994</v>
      </c>
      <c r="P134" s="274">
        <f t="shared" si="210"/>
        <v>47.521000000000008</v>
      </c>
      <c r="Q134" s="274">
        <f t="shared" si="210"/>
        <v>41.781000000000006</v>
      </c>
      <c r="R134" s="274">
        <f t="shared" si="210"/>
        <v>49.660000000000011</v>
      </c>
      <c r="S134" s="274">
        <f t="shared" si="210"/>
        <v>40.039999999999985</v>
      </c>
      <c r="T134" s="274">
        <f t="shared" si="210"/>
        <v>67.821999999999989</v>
      </c>
      <c r="U134" s="274">
        <f t="shared" si="210"/>
        <v>42.597999999999999</v>
      </c>
      <c r="V134" s="274">
        <f t="shared" si="210"/>
        <v>75.897999999999996</v>
      </c>
      <c r="W134" s="274">
        <f t="shared" si="210"/>
        <v>48.361000000000004</v>
      </c>
      <c r="X134" s="274">
        <f t="shared" si="210"/>
        <v>71.188000000000002</v>
      </c>
      <c r="Y134" s="274">
        <f t="shared" si="210"/>
        <v>78.997808898756162</v>
      </c>
      <c r="Z134" s="274">
        <f t="shared" si="210"/>
        <v>89.390999999999991</v>
      </c>
      <c r="AA134" s="274">
        <f t="shared" ref="AA134:AB134" si="211">+SUM(AA127:AA133)</f>
        <v>121.705</v>
      </c>
      <c r="AB134" s="274">
        <f t="shared" si="211"/>
        <v>152.08699999999999</v>
      </c>
      <c r="AE134" s="232"/>
    </row>
    <row r="135" spans="4:31" ht="14.1" customHeight="1" thickBot="1" x14ac:dyDescent="0.25">
      <c r="D135" s="321" t="s">
        <v>425</v>
      </c>
      <c r="E135" s="322"/>
      <c r="G135" s="330" t="s">
        <v>426</v>
      </c>
      <c r="H135" s="171"/>
      <c r="I135" s="171"/>
      <c r="J135" s="171"/>
      <c r="K135" s="171"/>
      <c r="L135" s="323" t="s">
        <v>179</v>
      </c>
      <c r="M135" s="323" t="s">
        <v>179</v>
      </c>
      <c r="N135" s="323" t="s">
        <v>179</v>
      </c>
      <c r="O135" s="323" t="s">
        <v>179</v>
      </c>
      <c r="P135" s="323" t="s">
        <v>179</v>
      </c>
      <c r="Q135" s="323" t="s">
        <v>179</v>
      </c>
      <c r="R135" s="323" t="s">
        <v>179</v>
      </c>
      <c r="S135" s="323" t="s">
        <v>179</v>
      </c>
      <c r="T135" s="323">
        <v>1033962.264</v>
      </c>
      <c r="U135" s="323">
        <v>1033962.264</v>
      </c>
      <c r="V135" s="323">
        <v>1033962.264</v>
      </c>
      <c r="W135" s="323">
        <v>1033962.264</v>
      </c>
      <c r="X135" s="323">
        <v>1033962.264</v>
      </c>
      <c r="Y135" s="323">
        <v>1033962.264</v>
      </c>
      <c r="Z135" s="323">
        <v>1033962.264</v>
      </c>
      <c r="AA135" s="323">
        <v>1033962.264</v>
      </c>
      <c r="AB135" s="323">
        <v>1033962.264</v>
      </c>
    </row>
    <row r="136" spans="4:31" ht="14.1" customHeight="1" thickBot="1" x14ac:dyDescent="0.25">
      <c r="D136" s="324" t="s">
        <v>427</v>
      </c>
      <c r="E136" s="325"/>
      <c r="F136" s="326"/>
      <c r="G136" s="327" t="s">
        <v>135</v>
      </c>
      <c r="H136" s="328"/>
      <c r="I136" s="328"/>
      <c r="J136" s="328"/>
      <c r="K136" s="328"/>
      <c r="L136" s="329" t="s">
        <v>179</v>
      </c>
      <c r="M136" s="329" t="s">
        <v>179</v>
      </c>
      <c r="N136" s="329" t="s">
        <v>179</v>
      </c>
      <c r="O136" s="329" t="s">
        <v>179</v>
      </c>
      <c r="P136" s="329" t="s">
        <v>179</v>
      </c>
      <c r="Q136" s="329" t="s">
        <v>179</v>
      </c>
      <c r="R136" s="329" t="s">
        <v>179</v>
      </c>
      <c r="S136" s="329" t="s">
        <v>179</v>
      </c>
      <c r="T136" s="329">
        <f t="shared" ref="T136:AA136" si="212">+T134*1000/T135</f>
        <v>6.559427008256849E-2</v>
      </c>
      <c r="U136" s="329">
        <f t="shared" si="212"/>
        <v>4.1198795626452379E-2</v>
      </c>
      <c r="V136" s="329">
        <f t="shared" si="212"/>
        <v>7.3405000010716065E-2</v>
      </c>
      <c r="W136" s="329">
        <f t="shared" si="212"/>
        <v>4.6772500006828109E-2</v>
      </c>
      <c r="X136" s="329">
        <f t="shared" si="212"/>
        <v>6.8849708039248128E-2</v>
      </c>
      <c r="Y136" s="329">
        <f t="shared" si="212"/>
        <v>7.6402990369439788E-2</v>
      </c>
      <c r="Z136" s="329">
        <f t="shared" si="212"/>
        <v>8.6454799282694117E-2</v>
      </c>
      <c r="AA136" s="329">
        <f t="shared" si="212"/>
        <v>0.11770739052813246</v>
      </c>
      <c r="AB136" s="329">
        <f t="shared" ref="AB136" si="213">+AB134*1000/AB135</f>
        <v>0.14709144162731264</v>
      </c>
    </row>
    <row r="137" spans="4:31" ht="14.1" customHeight="1" thickBot="1" x14ac:dyDescent="0.25">
      <c r="D137" s="321" t="s">
        <v>428</v>
      </c>
      <c r="E137" s="322"/>
      <c r="G137" s="330" t="s">
        <v>426</v>
      </c>
      <c r="H137" s="171"/>
      <c r="I137" s="171"/>
      <c r="J137" s="171"/>
      <c r="K137" s="171"/>
      <c r="L137" s="323" t="s">
        <v>179</v>
      </c>
      <c r="M137" s="323" t="s">
        <v>179</v>
      </c>
      <c r="N137" s="323" t="s">
        <v>179</v>
      </c>
      <c r="O137" s="323" t="s">
        <v>179</v>
      </c>
      <c r="P137" s="323" t="s">
        <v>179</v>
      </c>
      <c r="Q137" s="323" t="s">
        <v>179</v>
      </c>
      <c r="R137" s="323" t="s">
        <v>179</v>
      </c>
      <c r="S137" s="323" t="s">
        <v>179</v>
      </c>
      <c r="T137" s="323">
        <v>800000</v>
      </c>
      <c r="U137" s="323">
        <v>800000</v>
      </c>
      <c r="V137" s="323">
        <v>800000</v>
      </c>
      <c r="W137" s="323">
        <v>800000</v>
      </c>
      <c r="X137" s="323">
        <v>800000</v>
      </c>
      <c r="Y137" s="323">
        <v>800000</v>
      </c>
      <c r="Z137" s="323">
        <v>800000</v>
      </c>
      <c r="AA137" s="323">
        <v>1018182.3320000001</v>
      </c>
      <c r="AB137" s="323">
        <v>1035235.352</v>
      </c>
    </row>
    <row r="138" spans="4:31" ht="14.1" customHeight="1" thickBot="1" x14ac:dyDescent="0.25">
      <c r="D138" s="324" t="s">
        <v>429</v>
      </c>
      <c r="E138" s="325"/>
      <c r="F138" s="326"/>
      <c r="G138" s="327" t="s">
        <v>135</v>
      </c>
      <c r="H138" s="328"/>
      <c r="I138" s="328"/>
      <c r="J138" s="328"/>
      <c r="K138" s="328"/>
      <c r="L138" s="329" t="s">
        <v>179</v>
      </c>
      <c r="M138" s="329" t="s">
        <v>179</v>
      </c>
      <c r="N138" s="329" t="s">
        <v>179</v>
      </c>
      <c r="O138" s="329" t="s">
        <v>179</v>
      </c>
      <c r="P138" s="329" t="s">
        <v>179</v>
      </c>
      <c r="Q138" s="329" t="s">
        <v>179</v>
      </c>
      <c r="R138" s="329" t="s">
        <v>179</v>
      </c>
      <c r="S138" s="329" t="s">
        <v>179</v>
      </c>
      <c r="T138" s="329">
        <f t="shared" ref="T138:AA138" si="214">+T127*1000/T137</f>
        <v>-2.3538750000000001E-2</v>
      </c>
      <c r="U138" s="329">
        <f t="shared" si="214"/>
        <v>-7.8861249999999994E-2</v>
      </c>
      <c r="V138" s="329">
        <f t="shared" si="214"/>
        <v>-5.8999999999999997E-2</v>
      </c>
      <c r="W138" s="329">
        <f t="shared" si="214"/>
        <v>-6.9617499999999999E-2</v>
      </c>
      <c r="X138" s="329">
        <f t="shared" si="214"/>
        <v>-5.4184999999999997E-2</v>
      </c>
      <c r="Y138" s="329">
        <f t="shared" si="214"/>
        <v>-5.4307500000000002E-2</v>
      </c>
      <c r="Z138" s="329">
        <f t="shared" si="214"/>
        <v>-5.9775000000000002E-2</v>
      </c>
      <c r="AA138" s="329">
        <f t="shared" si="214"/>
        <v>-0.1191338684513728</v>
      </c>
      <c r="AB138" s="329">
        <f t="shared" ref="AB138" si="215">+AB127*1000/AB137</f>
        <v>5.9743902563327456E-2</v>
      </c>
    </row>
    <row r="139" spans="4:31" ht="12.75" thickBot="1" x14ac:dyDescent="0.25">
      <c r="L139" s="276"/>
      <c r="M139" s="276"/>
      <c r="N139" s="276"/>
      <c r="O139" s="276"/>
      <c r="P139" s="276"/>
      <c r="Q139" s="276"/>
      <c r="R139" s="276"/>
      <c r="S139" s="276"/>
      <c r="T139" s="276"/>
      <c r="U139" s="276"/>
      <c r="V139" s="276"/>
      <c r="W139" s="276"/>
      <c r="X139" s="276"/>
      <c r="Y139" s="276"/>
      <c r="Z139" s="276"/>
      <c r="AA139" s="276"/>
      <c r="AB139" s="276"/>
    </row>
    <row r="140" spans="4:31" s="7" customFormat="1" ht="14.1" customHeight="1" thickBot="1" x14ac:dyDescent="0.3">
      <c r="D140" s="86" t="s">
        <v>365</v>
      </c>
      <c r="E140" s="89"/>
      <c r="F140" s="86"/>
      <c r="G140" s="87" t="s">
        <v>134</v>
      </c>
      <c r="H140" s="88"/>
      <c r="I140" s="88"/>
      <c r="J140" s="88"/>
      <c r="K140" s="88"/>
      <c r="L140" s="260">
        <f>+'Quarterly IS'!D13</f>
        <v>-237.32300000000001</v>
      </c>
      <c r="M140" s="260">
        <f>+'Quarterly IS'!E13</f>
        <v>-240.46799999999999</v>
      </c>
      <c r="N140" s="260">
        <f>+'Quarterly IS'!F13</f>
        <v>-248.554</v>
      </c>
      <c r="O140" s="260">
        <f>+'Quarterly IS'!G13</f>
        <v>-256.09800000000001</v>
      </c>
      <c r="P140" s="260">
        <f>+'Quarterly IS'!H13</f>
        <v>-264.65100000000001</v>
      </c>
      <c r="Q140" s="260">
        <f>+'Quarterly IS'!I13</f>
        <v>-270.55399999999997</v>
      </c>
      <c r="R140" s="260">
        <f>+'Quarterly IS'!J13</f>
        <v>-272.392</v>
      </c>
      <c r="S140" s="260">
        <f>+'Quarterly IS'!K13</f>
        <v>-277.46600000000001</v>
      </c>
      <c r="T140" s="260">
        <f>+'Quarterly IS'!L13</f>
        <v>-288.79700000000003</v>
      </c>
      <c r="U140" s="260">
        <f>+'Quarterly IS'!M13</f>
        <v>-296.90300000000002</v>
      </c>
      <c r="V140" s="260">
        <f>+'Quarterly IS'!N13</f>
        <v>-302.25400000000002</v>
      </c>
      <c r="W140" s="260">
        <f>+'Quarterly IS'!O13</f>
        <v>-306.51299999999998</v>
      </c>
      <c r="X140" s="260">
        <f>+'Quarterly IS'!P13</f>
        <v>-308.78800000000001</v>
      </c>
      <c r="Y140" s="260">
        <f>+'Quarterly IS'!Q13</f>
        <v>-311.37</v>
      </c>
      <c r="Z140" s="260">
        <f>+'Quarterly IS'!R13</f>
        <v>-304.113</v>
      </c>
      <c r="AA140" s="260">
        <f>+'Quarterly IS'!S13</f>
        <v>-293.19299999999998</v>
      </c>
      <c r="AB140" s="260">
        <f>+'Quarterly IS'!T13</f>
        <v>-309.74</v>
      </c>
      <c r="AE140" s="232"/>
    </row>
    <row r="141" spans="4:31" s="7" customFormat="1" ht="14.1" customHeight="1" x14ac:dyDescent="0.25">
      <c r="D141" s="281" t="s">
        <v>443</v>
      </c>
      <c r="E141" s="223"/>
      <c r="F141" s="224"/>
      <c r="G141" s="225" t="s">
        <v>134</v>
      </c>
      <c r="H141" s="216"/>
      <c r="I141" s="216"/>
      <c r="J141" s="216"/>
      <c r="K141" s="216"/>
      <c r="L141" s="216">
        <f t="shared" ref="L141:Z141" si="216">L123</f>
        <v>0</v>
      </c>
      <c r="M141" s="216">
        <f t="shared" si="216"/>
        <v>0</v>
      </c>
      <c r="N141" s="216">
        <f t="shared" si="216"/>
        <v>0</v>
      </c>
      <c r="O141" s="216">
        <f t="shared" si="216"/>
        <v>0</v>
      </c>
      <c r="P141" s="216">
        <f t="shared" si="216"/>
        <v>0</v>
      </c>
      <c r="Q141" s="216">
        <f t="shared" si="216"/>
        <v>0</v>
      </c>
      <c r="R141" s="216">
        <f t="shared" si="216"/>
        <v>0</v>
      </c>
      <c r="S141" s="216">
        <f t="shared" si="216"/>
        <v>0</v>
      </c>
      <c r="T141" s="216">
        <f t="shared" si="216"/>
        <v>0</v>
      </c>
      <c r="U141" s="216">
        <f t="shared" si="216"/>
        <v>-4.0110000000000001</v>
      </c>
      <c r="V141" s="216">
        <f t="shared" si="216"/>
        <v>0</v>
      </c>
      <c r="W141" s="216">
        <f t="shared" si="216"/>
        <v>0</v>
      </c>
      <c r="X141" s="216">
        <f t="shared" si="216"/>
        <v>0</v>
      </c>
      <c r="Y141" s="216">
        <f t="shared" si="216"/>
        <v>0</v>
      </c>
      <c r="Z141" s="216">
        <f t="shared" si="216"/>
        <v>0</v>
      </c>
      <c r="AA141" s="216">
        <f t="shared" ref="AA141:AB141" si="217">AA123</f>
        <v>0</v>
      </c>
      <c r="AB141" s="216">
        <f t="shared" si="217"/>
        <v>0</v>
      </c>
      <c r="AE141" s="232"/>
    </row>
    <row r="142" spans="4:31" s="7" customFormat="1" ht="14.1" customHeight="1" thickBot="1" x14ac:dyDescent="0.3">
      <c r="D142" s="281" t="s">
        <v>444</v>
      </c>
      <c r="E142" s="226"/>
      <c r="F142" s="227"/>
      <c r="G142" s="39" t="s">
        <v>134</v>
      </c>
      <c r="H142" s="228"/>
      <c r="I142" s="228"/>
      <c r="J142" s="228"/>
      <c r="K142" s="228"/>
      <c r="L142" s="229">
        <f t="shared" ref="L142:Z142" si="218">-L124</f>
        <v>95.355999999999995</v>
      </c>
      <c r="M142" s="229">
        <f t="shared" si="218"/>
        <v>101.17500000000001</v>
      </c>
      <c r="N142" s="229">
        <f t="shared" si="218"/>
        <v>105.52699999999999</v>
      </c>
      <c r="O142" s="229">
        <f t="shared" si="218"/>
        <v>105.43799999999999</v>
      </c>
      <c r="P142" s="229">
        <f t="shared" si="218"/>
        <v>107.354</v>
      </c>
      <c r="Q142" s="229">
        <f t="shared" si="218"/>
        <v>109.01600000000001</v>
      </c>
      <c r="R142" s="229">
        <f t="shared" si="218"/>
        <v>110.39400000000001</v>
      </c>
      <c r="S142" s="229">
        <f t="shared" si="218"/>
        <v>111.70999999999998</v>
      </c>
      <c r="T142" s="229">
        <f t="shared" si="218"/>
        <v>117.943</v>
      </c>
      <c r="U142" s="229">
        <f t="shared" si="218"/>
        <v>118.85299999999999</v>
      </c>
      <c r="V142" s="229">
        <f t="shared" si="218"/>
        <v>118.38999999999999</v>
      </c>
      <c r="W142" s="229">
        <f t="shared" si="218"/>
        <v>120.298</v>
      </c>
      <c r="X142" s="229">
        <f t="shared" si="218"/>
        <v>120.649</v>
      </c>
      <c r="Y142" s="229">
        <f t="shared" si="218"/>
        <v>121.32680889875616</v>
      </c>
      <c r="Z142" s="229">
        <f t="shared" si="218"/>
        <v>111.8</v>
      </c>
      <c r="AA142" s="229">
        <f t="shared" ref="AA142:AB142" si="219">-AA124</f>
        <v>108.63</v>
      </c>
      <c r="AB142" s="229">
        <f t="shared" si="219"/>
        <v>114.44</v>
      </c>
      <c r="AE142" s="232"/>
    </row>
    <row r="143" spans="4:31" s="7" customFormat="1" ht="14.1" customHeight="1" thickBot="1" x14ac:dyDescent="0.3">
      <c r="D143" s="86" t="s">
        <v>364</v>
      </c>
      <c r="E143" s="89"/>
      <c r="F143" s="86"/>
      <c r="G143" s="87" t="s">
        <v>134</v>
      </c>
      <c r="H143" s="88"/>
      <c r="I143" s="88"/>
      <c r="J143" s="88"/>
      <c r="K143" s="88"/>
      <c r="L143" s="88">
        <f t="shared" ref="L143:AB143" si="220">L68</f>
        <v>-141.96699999999998</v>
      </c>
      <c r="M143" s="88">
        <f t="shared" si="220"/>
        <v>-139.29300000000001</v>
      </c>
      <c r="N143" s="88">
        <f t="shared" si="220"/>
        <v>-143.02699999999999</v>
      </c>
      <c r="O143" s="88">
        <f t="shared" si="220"/>
        <v>-150.68900000000002</v>
      </c>
      <c r="P143" s="88">
        <f t="shared" si="220"/>
        <v>-157.29700000000003</v>
      </c>
      <c r="Q143" s="88">
        <f t="shared" si="220"/>
        <v>-161.53799999999998</v>
      </c>
      <c r="R143" s="88">
        <f t="shared" si="220"/>
        <v>-161.99799999999999</v>
      </c>
      <c r="S143" s="88">
        <f t="shared" si="220"/>
        <v>-165.75599999999997</v>
      </c>
      <c r="T143" s="88">
        <f t="shared" si="220"/>
        <v>-170.85400000000001</v>
      </c>
      <c r="U143" s="88">
        <f t="shared" si="220"/>
        <v>-174.03900000000002</v>
      </c>
      <c r="V143" s="88">
        <f t="shared" si="220"/>
        <v>-183.864</v>
      </c>
      <c r="W143" s="88">
        <f t="shared" si="220"/>
        <v>-186.215</v>
      </c>
      <c r="X143" s="88">
        <f t="shared" si="220"/>
        <v>-188.12</v>
      </c>
      <c r="Y143" s="88">
        <f t="shared" si="220"/>
        <v>-190.04400000000001</v>
      </c>
      <c r="Z143" s="88">
        <f t="shared" si="220"/>
        <v>-192.32000000000002</v>
      </c>
      <c r="AA143" s="88">
        <f t="shared" si="220"/>
        <v>-184.57000000000002</v>
      </c>
      <c r="AB143" s="88">
        <f t="shared" si="220"/>
        <v>-195.31200000000001</v>
      </c>
      <c r="AE143" s="232"/>
    </row>
    <row r="144" spans="4:31" s="7" customFormat="1" ht="14.1" customHeight="1" x14ac:dyDescent="0.25">
      <c r="E144" s="24"/>
      <c r="G144" s="41"/>
      <c r="H144" s="41"/>
      <c r="I144" s="41"/>
      <c r="J144" s="41"/>
      <c r="AE144" s="232"/>
    </row>
    <row r="145" spans="4:32" s="7" customFormat="1" ht="14.1" customHeight="1" x14ac:dyDescent="0.25">
      <c r="D145" s="13" t="s">
        <v>239</v>
      </c>
      <c r="E145" s="73"/>
      <c r="F145" s="13"/>
      <c r="G145" s="22" t="s">
        <v>134</v>
      </c>
      <c r="H145" s="22"/>
      <c r="I145" s="22"/>
      <c r="J145" s="22"/>
      <c r="K145" s="13"/>
      <c r="L145" s="17">
        <f t="shared" ref="L145:AB145" si="221">L36</f>
        <v>-20.100000000000001</v>
      </c>
      <c r="M145" s="17">
        <f t="shared" si="221"/>
        <v>-22.9</v>
      </c>
      <c r="N145" s="17">
        <f t="shared" si="221"/>
        <v>-24.3</v>
      </c>
      <c r="O145" s="17">
        <f t="shared" si="221"/>
        <v>-26.8</v>
      </c>
      <c r="P145" s="17">
        <f t="shared" si="221"/>
        <v>-28.7</v>
      </c>
      <c r="Q145" s="17">
        <f t="shared" si="221"/>
        <v>-28.8</v>
      </c>
      <c r="R145" s="17">
        <f t="shared" si="221"/>
        <v>-28.8</v>
      </c>
      <c r="S145" s="17">
        <f t="shared" si="221"/>
        <v>-31.5</v>
      </c>
      <c r="T145" s="17">
        <f t="shared" si="221"/>
        <v>-34.5</v>
      </c>
      <c r="U145" s="17">
        <f t="shared" si="221"/>
        <v>-37.5</v>
      </c>
      <c r="V145" s="17">
        <f t="shared" si="221"/>
        <v>-37.1</v>
      </c>
      <c r="W145" s="17">
        <f t="shared" si="221"/>
        <v>-45.87</v>
      </c>
      <c r="X145" s="17">
        <f t="shared" si="221"/>
        <v>-47.6</v>
      </c>
      <c r="Y145" s="17">
        <f t="shared" si="221"/>
        <v>-48.3</v>
      </c>
      <c r="Z145" s="17">
        <f t="shared" si="221"/>
        <v>-45.2</v>
      </c>
      <c r="AA145" s="17">
        <f t="shared" si="221"/>
        <v>-50.32</v>
      </c>
      <c r="AB145" s="17">
        <f t="shared" si="221"/>
        <v>-48.639000000000003</v>
      </c>
      <c r="AE145" s="232"/>
    </row>
    <row r="146" spans="4:32" s="7" customFormat="1" ht="14.1" customHeight="1" x14ac:dyDescent="0.25">
      <c r="D146" s="13" t="s">
        <v>142</v>
      </c>
      <c r="E146" s="73"/>
      <c r="F146" s="13"/>
      <c r="G146" s="22" t="s">
        <v>134</v>
      </c>
      <c r="H146" s="22"/>
      <c r="I146" s="22"/>
      <c r="J146" s="22"/>
      <c r="K146" s="13"/>
      <c r="L146" s="17">
        <f t="shared" ref="L146:AB146" si="222">L52</f>
        <v>-145.72499999999999</v>
      </c>
      <c r="M146" s="17">
        <f t="shared" si="222"/>
        <v>-148.27799999999999</v>
      </c>
      <c r="N146" s="17">
        <f t="shared" si="222"/>
        <v>-148.27500000000001</v>
      </c>
      <c r="O146" s="17">
        <f t="shared" si="222"/>
        <v>-141.46</v>
      </c>
      <c r="P146" s="17">
        <f t="shared" si="222"/>
        <v>-145.94</v>
      </c>
      <c r="Q146" s="17">
        <f t="shared" si="222"/>
        <v>-147.25899999999999</v>
      </c>
      <c r="R146" s="17">
        <f t="shared" si="222"/>
        <v>-143.22399999999999</v>
      </c>
      <c r="S146" s="17">
        <f t="shared" si="222"/>
        <v>-141.03399999999999</v>
      </c>
      <c r="T146" s="17">
        <f t="shared" si="222"/>
        <v>-146.92599999999999</v>
      </c>
      <c r="U146" s="17">
        <f t="shared" si="222"/>
        <v>-143.95099999999999</v>
      </c>
      <c r="V146" s="17">
        <f t="shared" si="222"/>
        <v>-140.41300000000001</v>
      </c>
      <c r="W146" s="17">
        <f t="shared" si="222"/>
        <v>-149.16200000000001</v>
      </c>
      <c r="X146" s="17">
        <f t="shared" si="222"/>
        <v>-147.53200000000001</v>
      </c>
      <c r="Y146" s="17">
        <f t="shared" si="222"/>
        <v>-145.71799999999999</v>
      </c>
      <c r="Z146" s="17">
        <f t="shared" si="222"/>
        <v>-147.22</v>
      </c>
      <c r="AA146" s="17">
        <f t="shared" si="222"/>
        <v>-157.48599999999999</v>
      </c>
      <c r="AB146" s="17">
        <f t="shared" si="222"/>
        <v>-154.42500000000001</v>
      </c>
      <c r="AE146" s="232"/>
    </row>
    <row r="147" spans="4:32" s="7" customFormat="1" ht="14.1" customHeight="1" x14ac:dyDescent="0.25">
      <c r="D147" s="13" t="s">
        <v>148</v>
      </c>
      <c r="E147" s="73"/>
      <c r="F147" s="13"/>
      <c r="G147" s="22" t="s">
        <v>134</v>
      </c>
      <c r="H147" s="22"/>
      <c r="I147" s="22"/>
      <c r="J147" s="22"/>
      <c r="K147" s="13"/>
      <c r="L147" s="17">
        <f t="shared" ref="L147:AB147" si="223">L59</f>
        <v>-1.6</v>
      </c>
      <c r="M147" s="17">
        <f t="shared" si="223"/>
        <v>-1.1000000000000001</v>
      </c>
      <c r="N147" s="17">
        <f t="shared" si="223"/>
        <v>-1.5</v>
      </c>
      <c r="O147" s="17">
        <f t="shared" si="223"/>
        <v>-4.3</v>
      </c>
      <c r="P147" s="17">
        <f t="shared" si="223"/>
        <v>-4.5999999999999996</v>
      </c>
      <c r="Q147" s="17">
        <f t="shared" si="223"/>
        <v>-4.8</v>
      </c>
      <c r="R147" s="17">
        <f t="shared" si="223"/>
        <v>-2.8</v>
      </c>
      <c r="S147" s="17">
        <f t="shared" si="223"/>
        <v>-5.0999999999999996</v>
      </c>
      <c r="T147" s="17">
        <f t="shared" si="223"/>
        <v>-4.5999999999999996</v>
      </c>
      <c r="U147" s="17">
        <f t="shared" si="223"/>
        <v>-4.8</v>
      </c>
      <c r="V147" s="17">
        <f t="shared" si="223"/>
        <v>-3.1</v>
      </c>
      <c r="W147" s="17">
        <f t="shared" si="223"/>
        <v>-4.16</v>
      </c>
      <c r="X147" s="17">
        <f t="shared" si="223"/>
        <v>-1.5</v>
      </c>
      <c r="Y147" s="17">
        <f t="shared" si="223"/>
        <v>-1.4</v>
      </c>
      <c r="Z147" s="17">
        <f t="shared" si="223"/>
        <v>-1</v>
      </c>
      <c r="AA147" s="17">
        <f t="shared" si="223"/>
        <v>-1.22</v>
      </c>
      <c r="AB147" s="17">
        <f t="shared" si="223"/>
        <v>-1.054</v>
      </c>
      <c r="AE147" s="232"/>
    </row>
    <row r="148" spans="4:32" s="7" customFormat="1" ht="14.1" customHeight="1" thickBot="1" x14ac:dyDescent="0.3">
      <c r="D148" s="7" t="s">
        <v>241</v>
      </c>
      <c r="E148" s="24"/>
      <c r="G148" s="56" t="s">
        <v>134</v>
      </c>
      <c r="H148" s="41"/>
      <c r="I148" s="41"/>
      <c r="J148" s="41"/>
      <c r="L148" s="63">
        <f t="shared" ref="L148:AB148" si="224">L91</f>
        <v>-18.809000000000001</v>
      </c>
      <c r="M148" s="63">
        <f t="shared" si="224"/>
        <v>-40.442</v>
      </c>
      <c r="N148" s="63">
        <f t="shared" si="224"/>
        <v>-32.893999999999998</v>
      </c>
      <c r="O148" s="63">
        <f t="shared" si="224"/>
        <v>-62.241</v>
      </c>
      <c r="P148" s="63">
        <f t="shared" si="224"/>
        <v>-25.832999999999998</v>
      </c>
      <c r="Q148" s="63">
        <f t="shared" si="224"/>
        <v>-39.082000000000001</v>
      </c>
      <c r="R148" s="63">
        <f t="shared" si="224"/>
        <v>-34.667999999999999</v>
      </c>
      <c r="S148" s="63">
        <f t="shared" si="224"/>
        <v>-56.29</v>
      </c>
      <c r="T148" s="63">
        <f t="shared" si="224"/>
        <v>-33.115000000000002</v>
      </c>
      <c r="U148" s="63">
        <f t="shared" si="224"/>
        <v>-36.612000000000002</v>
      </c>
      <c r="V148" s="63">
        <f t="shared" si="224"/>
        <v>-33.479999999999997</v>
      </c>
      <c r="W148" s="63">
        <f t="shared" si="224"/>
        <v>-64.396000000000001</v>
      </c>
      <c r="X148" s="63">
        <f t="shared" si="224"/>
        <v>-42.652000000000001</v>
      </c>
      <c r="Y148" s="63">
        <f t="shared" si="224"/>
        <v>-43.484999999999999</v>
      </c>
      <c r="Z148" s="63">
        <f t="shared" si="224"/>
        <v>-42.994</v>
      </c>
      <c r="AA148" s="63">
        <f t="shared" si="224"/>
        <v>-56.920999999999999</v>
      </c>
      <c r="AB148" s="63">
        <f t="shared" si="224"/>
        <v>-54.13</v>
      </c>
      <c r="AE148" s="232"/>
    </row>
    <row r="149" spans="4:32" s="7" customFormat="1" ht="14.1" customHeight="1" thickBot="1" x14ac:dyDescent="0.3">
      <c r="D149" s="86" t="s">
        <v>161</v>
      </c>
      <c r="E149" s="89"/>
      <c r="F149" s="86"/>
      <c r="G149" s="87" t="s">
        <v>134</v>
      </c>
      <c r="H149" s="87"/>
      <c r="I149" s="87"/>
      <c r="J149" s="87"/>
      <c r="K149" s="86"/>
      <c r="L149" s="88">
        <f>SUM(L145:L148)</f>
        <v>-186.23399999999998</v>
      </c>
      <c r="M149" s="88">
        <f t="shared" ref="M149:T149" si="225">SUM(M145:M148)</f>
        <v>-212.72</v>
      </c>
      <c r="N149" s="88">
        <f t="shared" si="225"/>
        <v>-206.96900000000002</v>
      </c>
      <c r="O149" s="88">
        <f t="shared" si="225"/>
        <v>-234.80100000000004</v>
      </c>
      <c r="P149" s="88">
        <f t="shared" si="225"/>
        <v>-205.07299999999998</v>
      </c>
      <c r="Q149" s="88">
        <f t="shared" si="225"/>
        <v>-219.941</v>
      </c>
      <c r="R149" s="88">
        <f t="shared" si="225"/>
        <v>-209.49200000000002</v>
      </c>
      <c r="S149" s="88">
        <f t="shared" si="225"/>
        <v>-233.92399999999998</v>
      </c>
      <c r="T149" s="88">
        <f t="shared" si="225"/>
        <v>-219.14099999999999</v>
      </c>
      <c r="U149" s="88">
        <f t="shared" ref="U149:V149" si="226">SUM(U145:U148)</f>
        <v>-222.863</v>
      </c>
      <c r="V149" s="88">
        <f t="shared" si="226"/>
        <v>-214.09299999999999</v>
      </c>
      <c r="W149" s="88">
        <f t="shared" ref="W149:X149" si="227">SUM(W145:W148)</f>
        <v>-263.58800000000002</v>
      </c>
      <c r="X149" s="88">
        <f t="shared" si="227"/>
        <v>-239.28399999999999</v>
      </c>
      <c r="Y149" s="88">
        <f t="shared" ref="Y149:Z149" si="228">SUM(Y145:Y148)</f>
        <v>-238.90299999999996</v>
      </c>
      <c r="Z149" s="88">
        <f t="shared" si="228"/>
        <v>-236.41400000000002</v>
      </c>
      <c r="AA149" s="88">
        <f t="shared" ref="AA149:AB149" si="229">SUM(AA145:AA148)</f>
        <v>-265.947</v>
      </c>
      <c r="AB149" s="88">
        <f t="shared" si="229"/>
        <v>-258.24800000000005</v>
      </c>
      <c r="AE149" s="232"/>
    </row>
    <row r="150" spans="4:32" s="7" customFormat="1" ht="15" customHeight="1" x14ac:dyDescent="0.25">
      <c r="E150" s="32"/>
      <c r="G150" s="41"/>
      <c r="H150" s="41"/>
      <c r="I150" s="41"/>
      <c r="J150" s="41"/>
    </row>
    <row r="151" spans="4:32" s="66" customFormat="1" ht="11.1" customHeight="1" x14ac:dyDescent="0.2">
      <c r="D151" s="67" t="s">
        <v>154</v>
      </c>
      <c r="E151" s="65"/>
      <c r="G151" s="68"/>
      <c r="H151" s="68"/>
      <c r="I151" s="68"/>
      <c r="J151" s="68"/>
      <c r="L151" s="72"/>
      <c r="P151" s="72"/>
      <c r="Q151" s="72"/>
    </row>
    <row r="152" spans="4:32" s="66" customFormat="1" ht="11.1" customHeight="1" x14ac:dyDescent="0.25">
      <c r="D152" s="69" t="s">
        <v>305</v>
      </c>
      <c r="E152" s="65"/>
      <c r="G152" s="68"/>
      <c r="H152" s="68"/>
      <c r="I152" s="68"/>
      <c r="J152" s="68"/>
    </row>
    <row r="153" spans="4:32" s="66" customFormat="1" ht="11.1" customHeight="1" x14ac:dyDescent="0.25">
      <c r="D153" s="254" t="s">
        <v>310</v>
      </c>
      <c r="E153" s="65"/>
      <c r="G153" s="68"/>
      <c r="H153" s="68"/>
      <c r="I153" s="68"/>
      <c r="J153" s="68"/>
    </row>
    <row r="154" spans="4:32" s="66" customFormat="1" ht="11.1" customHeight="1" x14ac:dyDescent="0.25">
      <c r="D154" s="66" t="s">
        <v>155</v>
      </c>
      <c r="E154" s="65"/>
      <c r="G154" s="68"/>
      <c r="H154" s="68"/>
      <c r="I154" s="68"/>
      <c r="J154" s="68"/>
    </row>
    <row r="155" spans="4:32" s="66" customFormat="1" ht="11.1" customHeight="1" x14ac:dyDescent="0.25">
      <c r="E155" s="65"/>
      <c r="G155" s="68"/>
      <c r="H155" s="68"/>
      <c r="I155" s="68"/>
      <c r="J155" s="68"/>
    </row>
    <row r="156" spans="4:32" s="66" customFormat="1" ht="11.1" customHeight="1" x14ac:dyDescent="0.2">
      <c r="D156" s="67" t="s">
        <v>87</v>
      </c>
      <c r="E156" s="65"/>
      <c r="G156" s="68"/>
      <c r="H156" s="68"/>
      <c r="I156" s="68"/>
      <c r="J156" s="68"/>
    </row>
    <row r="157" spans="4:32" s="66" customFormat="1" ht="10.5" customHeight="1" x14ac:dyDescent="0.25">
      <c r="D157" s="316" t="s">
        <v>478</v>
      </c>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row>
    <row r="158" spans="4:32" s="66" customFormat="1" ht="24.95" customHeight="1" x14ac:dyDescent="0.25">
      <c r="D158" s="348" t="s">
        <v>486</v>
      </c>
      <c r="E158" s="348"/>
      <c r="F158" s="348"/>
      <c r="G158" s="348"/>
      <c r="H158" s="348"/>
      <c r="I158" s="348"/>
      <c r="J158" s="348"/>
      <c r="K158" s="348"/>
      <c r="L158" s="348"/>
      <c r="M158" s="348"/>
      <c r="N158" s="348"/>
      <c r="O158" s="348"/>
      <c r="P158" s="348"/>
      <c r="Q158" s="348"/>
      <c r="R158" s="348"/>
      <c r="S158" s="348"/>
      <c r="T158" s="348"/>
      <c r="U158" s="348"/>
      <c r="V158" s="348"/>
      <c r="W158" s="348"/>
      <c r="X158" s="348"/>
      <c r="Y158" s="348"/>
      <c r="Z158" s="348"/>
      <c r="AA158" s="348"/>
      <c r="AB158" s="348"/>
      <c r="AF158" s="70"/>
    </row>
    <row r="159" spans="4:32" s="66" customFormat="1" ht="11.25" customHeight="1" x14ac:dyDescent="0.25">
      <c r="D159" s="316" t="s">
        <v>410</v>
      </c>
      <c r="E159" s="316"/>
      <c r="F159" s="316"/>
      <c r="G159" s="316"/>
      <c r="H159" s="316"/>
      <c r="I159" s="316"/>
      <c r="J159" s="316"/>
      <c r="K159" s="316"/>
      <c r="L159" s="316"/>
      <c r="M159" s="316"/>
      <c r="N159" s="316"/>
      <c r="O159" s="316"/>
      <c r="P159" s="316"/>
      <c r="Q159" s="316"/>
      <c r="R159" s="316"/>
      <c r="S159" s="316"/>
      <c r="T159" s="316"/>
      <c r="U159" s="316"/>
      <c r="V159" s="316"/>
      <c r="W159" s="316"/>
      <c r="X159" s="316"/>
      <c r="Y159" s="316"/>
      <c r="Z159" s="316"/>
      <c r="AA159" s="316"/>
      <c r="AB159" s="316"/>
      <c r="AF159" s="70"/>
    </row>
    <row r="160" spans="4:32" s="66" customFormat="1" ht="11.1" customHeight="1" x14ac:dyDescent="0.25">
      <c r="D160" s="316" t="s">
        <v>242</v>
      </c>
      <c r="E160" s="316"/>
      <c r="F160" s="316"/>
      <c r="G160" s="316"/>
      <c r="H160" s="316"/>
      <c r="I160" s="316"/>
      <c r="J160" s="316"/>
      <c r="K160" s="316"/>
      <c r="L160" s="316"/>
      <c r="M160" s="316"/>
      <c r="N160" s="316"/>
      <c r="O160" s="316"/>
      <c r="P160" s="316"/>
      <c r="Q160" s="316"/>
      <c r="R160" s="316"/>
      <c r="S160" s="316"/>
      <c r="T160" s="316"/>
      <c r="U160" s="316"/>
      <c r="V160" s="316"/>
      <c r="W160" s="316"/>
      <c r="AF160" s="70"/>
    </row>
    <row r="161" spans="4:32" s="66" customFormat="1" ht="11.1" customHeight="1" x14ac:dyDescent="0.25">
      <c r="D161" s="316" t="s">
        <v>411</v>
      </c>
      <c r="E161" s="316"/>
      <c r="F161" s="316"/>
      <c r="G161" s="316"/>
      <c r="H161" s="316"/>
      <c r="I161" s="316"/>
      <c r="J161" s="316"/>
      <c r="K161" s="316"/>
      <c r="L161" s="316"/>
      <c r="M161" s="316"/>
      <c r="N161" s="316"/>
      <c r="O161" s="316"/>
      <c r="P161" s="316"/>
      <c r="Q161" s="316"/>
      <c r="R161" s="316"/>
      <c r="S161" s="316"/>
      <c r="T161" s="316"/>
      <c r="U161" s="316"/>
      <c r="V161" s="316"/>
      <c r="W161" s="316"/>
      <c r="AF161" s="70"/>
    </row>
    <row r="162" spans="4:32" s="66" customFormat="1" ht="11.1" customHeight="1" x14ac:dyDescent="0.25">
      <c r="D162" s="316" t="s">
        <v>302</v>
      </c>
      <c r="E162" s="316"/>
      <c r="F162" s="316"/>
      <c r="G162" s="316"/>
      <c r="H162" s="316"/>
      <c r="I162" s="316"/>
      <c r="J162" s="316"/>
      <c r="K162" s="316"/>
      <c r="L162" s="316"/>
      <c r="M162" s="316"/>
      <c r="N162" s="316"/>
      <c r="O162" s="316"/>
      <c r="P162" s="316"/>
      <c r="Q162" s="316"/>
      <c r="R162" s="316"/>
      <c r="S162" s="316"/>
      <c r="T162" s="316"/>
      <c r="U162" s="316"/>
      <c r="V162" s="316"/>
      <c r="W162" s="316"/>
      <c r="AF162" s="70"/>
    </row>
    <row r="163" spans="4:32" s="66" customFormat="1" ht="11.1" customHeight="1" x14ac:dyDescent="0.25">
      <c r="D163" s="66" t="s">
        <v>461</v>
      </c>
      <c r="E163" s="234"/>
      <c r="F163" s="234"/>
      <c r="G163" s="234"/>
      <c r="H163" s="234"/>
      <c r="I163" s="234"/>
      <c r="J163" s="234"/>
      <c r="K163" s="234"/>
      <c r="L163" s="234"/>
      <c r="M163" s="234"/>
      <c r="N163" s="234"/>
      <c r="O163" s="234"/>
      <c r="P163" s="234"/>
      <c r="Q163" s="234"/>
      <c r="R163" s="234"/>
      <c r="S163" s="234"/>
      <c r="T163" s="316"/>
      <c r="U163" s="316"/>
      <c r="V163" s="316"/>
      <c r="W163" s="316"/>
      <c r="AF163" s="70"/>
    </row>
    <row r="164" spans="4:32" s="66" customFormat="1" ht="11.1" customHeight="1" x14ac:dyDescent="0.25">
      <c r="D164" s="66" t="s">
        <v>448</v>
      </c>
      <c r="E164" s="316"/>
      <c r="F164" s="316"/>
      <c r="G164" s="316"/>
      <c r="H164" s="316"/>
      <c r="I164" s="316"/>
      <c r="J164" s="316"/>
      <c r="K164" s="316"/>
      <c r="L164" s="316"/>
      <c r="M164" s="316"/>
      <c r="N164" s="316"/>
      <c r="O164" s="316"/>
      <c r="P164" s="316"/>
      <c r="Q164" s="316"/>
      <c r="R164" s="316"/>
      <c r="S164" s="316"/>
      <c r="T164" s="316"/>
      <c r="U164" s="316"/>
      <c r="V164" s="316"/>
      <c r="W164" s="316"/>
      <c r="AF164" s="70"/>
    </row>
    <row r="165" spans="4:32" s="66" customFormat="1" ht="11.1" customHeight="1" x14ac:dyDescent="0.25">
      <c r="D165" s="284" t="s">
        <v>456</v>
      </c>
      <c r="E165" s="316"/>
      <c r="F165" s="316"/>
      <c r="G165" s="316"/>
      <c r="H165" s="316"/>
      <c r="I165" s="316"/>
      <c r="J165" s="316"/>
      <c r="K165" s="316"/>
      <c r="L165" s="316"/>
      <c r="M165" s="316"/>
      <c r="N165" s="316"/>
      <c r="O165" s="316"/>
      <c r="P165" s="316"/>
      <c r="Q165" s="316"/>
      <c r="R165" s="316"/>
      <c r="S165" s="316"/>
      <c r="T165" s="316"/>
      <c r="U165" s="316"/>
      <c r="V165" s="316"/>
      <c r="W165" s="316"/>
      <c r="AF165" s="70"/>
    </row>
    <row r="166" spans="4:32" s="66" customFormat="1" ht="24" customHeight="1" x14ac:dyDescent="0.25">
      <c r="D166" s="348" t="s">
        <v>457</v>
      </c>
      <c r="E166" s="348"/>
      <c r="F166" s="348"/>
      <c r="G166" s="348"/>
      <c r="H166" s="348"/>
      <c r="I166" s="348"/>
      <c r="J166" s="348"/>
      <c r="K166" s="348"/>
      <c r="L166" s="348"/>
      <c r="M166" s="348"/>
      <c r="N166" s="348"/>
      <c r="O166" s="348"/>
      <c r="P166" s="348"/>
      <c r="Q166" s="348"/>
      <c r="R166" s="348"/>
      <c r="S166" s="348"/>
      <c r="T166" s="348"/>
      <c r="U166" s="348"/>
      <c r="V166" s="348"/>
      <c r="W166" s="348"/>
      <c r="X166" s="348"/>
      <c r="Y166" s="348"/>
      <c r="Z166" s="348"/>
      <c r="AA166" s="348"/>
      <c r="AB166" s="348"/>
      <c r="AF166" s="70"/>
    </row>
    <row r="167" spans="4:32" s="284" customFormat="1" ht="11.1" customHeight="1" x14ac:dyDescent="0.25">
      <c r="D167" s="66" t="s">
        <v>451</v>
      </c>
      <c r="E167" s="317"/>
      <c r="F167" s="317"/>
      <c r="G167" s="317"/>
      <c r="H167" s="317"/>
      <c r="I167" s="317"/>
      <c r="J167" s="317"/>
      <c r="K167" s="317"/>
      <c r="L167" s="317"/>
      <c r="M167" s="317"/>
      <c r="N167" s="317"/>
      <c r="O167" s="317"/>
      <c r="P167" s="317"/>
      <c r="Q167" s="317"/>
      <c r="R167" s="317"/>
      <c r="S167" s="317"/>
      <c r="T167" s="317"/>
      <c r="U167" s="317"/>
      <c r="V167" s="317"/>
      <c r="W167" s="317"/>
      <c r="X167" s="66"/>
      <c r="Y167" s="66"/>
      <c r="Z167" s="66"/>
      <c r="AA167" s="66"/>
      <c r="AB167" s="66"/>
      <c r="AF167" s="285"/>
    </row>
    <row r="168" spans="4:32" s="66" customFormat="1" ht="11.1" customHeight="1" x14ac:dyDescent="0.25">
      <c r="D168" s="284" t="s">
        <v>452</v>
      </c>
      <c r="E168" s="331"/>
      <c r="F168" s="331"/>
      <c r="G168" s="331"/>
      <c r="H168" s="331"/>
      <c r="I168" s="331"/>
      <c r="J168" s="331"/>
      <c r="K168" s="331"/>
      <c r="L168" s="331"/>
      <c r="M168" s="331"/>
      <c r="N168" s="331"/>
      <c r="O168" s="331"/>
      <c r="P168" s="331"/>
      <c r="Q168" s="331"/>
      <c r="R168" s="331"/>
      <c r="S168" s="331"/>
      <c r="T168" s="331"/>
      <c r="U168" s="331"/>
      <c r="V168" s="331"/>
      <c r="W168" s="331"/>
      <c r="X168" s="331"/>
      <c r="Y168" s="331"/>
      <c r="Z168" s="331"/>
      <c r="AA168" s="331"/>
      <c r="AB168" s="331"/>
      <c r="AF168" s="70"/>
    </row>
    <row r="169" spans="4:32" s="66" customFormat="1" ht="11.1" customHeight="1" x14ac:dyDescent="0.25">
      <c r="D169" s="66" t="s">
        <v>466</v>
      </c>
      <c r="E169" s="317"/>
      <c r="F169" s="317"/>
      <c r="G169" s="317"/>
      <c r="H169" s="317"/>
      <c r="I169" s="317"/>
      <c r="J169" s="317"/>
      <c r="K169" s="317"/>
      <c r="L169" s="317"/>
      <c r="M169" s="317"/>
      <c r="N169" s="317"/>
      <c r="O169" s="317"/>
      <c r="P169" s="317"/>
      <c r="Q169" s="317"/>
      <c r="R169" s="317"/>
      <c r="S169" s="317"/>
      <c r="T169" s="317"/>
      <c r="U169" s="317"/>
      <c r="V169" s="317"/>
      <c r="W169" s="317"/>
      <c r="AF169" s="70"/>
    </row>
    <row r="170" spans="4:32" s="66" customFormat="1" ht="11.1" customHeight="1" x14ac:dyDescent="0.25">
      <c r="D170" s="66" t="s">
        <v>468</v>
      </c>
      <c r="E170" s="317"/>
      <c r="F170" s="317"/>
      <c r="G170" s="317"/>
      <c r="H170" s="317"/>
      <c r="I170" s="317"/>
      <c r="J170" s="317"/>
      <c r="K170" s="317"/>
      <c r="L170" s="317"/>
      <c r="M170" s="317"/>
      <c r="N170" s="317"/>
      <c r="O170" s="317"/>
      <c r="P170" s="317"/>
      <c r="Q170" s="317"/>
      <c r="R170" s="317"/>
      <c r="S170" s="317"/>
      <c r="T170" s="317"/>
      <c r="U170" s="317"/>
      <c r="V170" s="317"/>
      <c r="W170" s="317"/>
      <c r="AF170" s="70"/>
    </row>
    <row r="171" spans="4:32" s="66" customFormat="1" ht="11.1" customHeight="1" x14ac:dyDescent="0.25">
      <c r="D171" s="198" t="s">
        <v>467</v>
      </c>
      <c r="E171" s="317"/>
      <c r="F171" s="317"/>
      <c r="G171" s="317"/>
      <c r="H171" s="317"/>
      <c r="I171" s="317"/>
      <c r="J171" s="317"/>
      <c r="K171" s="317"/>
      <c r="L171" s="317"/>
      <c r="M171" s="317"/>
      <c r="N171" s="317"/>
      <c r="O171" s="317"/>
      <c r="P171" s="317"/>
      <c r="Q171" s="317"/>
      <c r="R171" s="317"/>
      <c r="S171" s="317"/>
      <c r="T171" s="317"/>
      <c r="U171" s="317"/>
      <c r="V171" s="317"/>
      <c r="W171" s="317"/>
      <c r="AF171" s="70"/>
    </row>
    <row r="172" spans="4:32" s="66" customFormat="1" ht="11.1" customHeight="1" x14ac:dyDescent="0.25">
      <c r="D172" s="317" t="s">
        <v>458</v>
      </c>
      <c r="E172" s="317"/>
      <c r="F172" s="317"/>
      <c r="G172" s="317"/>
      <c r="H172" s="317"/>
      <c r="I172" s="317"/>
      <c r="J172" s="317"/>
      <c r="K172" s="317"/>
      <c r="L172" s="317"/>
      <c r="M172" s="317"/>
      <c r="N172" s="317"/>
      <c r="O172" s="317"/>
      <c r="P172" s="317"/>
      <c r="Q172" s="317"/>
      <c r="R172" s="317"/>
      <c r="S172" s="317"/>
      <c r="T172" s="317"/>
      <c r="U172" s="317"/>
      <c r="V172" s="317"/>
      <c r="W172" s="317"/>
      <c r="AF172" s="70"/>
    </row>
    <row r="173" spans="4:32" x14ac:dyDescent="0.2">
      <c r="D173" s="317" t="s">
        <v>459</v>
      </c>
      <c r="E173" s="317"/>
      <c r="F173" s="317"/>
      <c r="G173" s="317"/>
      <c r="H173" s="317"/>
      <c r="I173" s="317"/>
      <c r="J173" s="317"/>
      <c r="K173" s="317"/>
      <c r="L173" s="317"/>
      <c r="M173" s="317"/>
      <c r="N173" s="317"/>
      <c r="O173" s="317"/>
      <c r="P173" s="317"/>
      <c r="Q173" s="317"/>
      <c r="R173" s="317"/>
      <c r="S173" s="317"/>
      <c r="T173" s="317"/>
      <c r="U173" s="317"/>
      <c r="V173" s="317"/>
      <c r="W173" s="317"/>
      <c r="X173" s="66"/>
      <c r="Y173" s="66"/>
      <c r="Z173" s="66"/>
      <c r="AA173" s="66"/>
      <c r="AB173" s="66"/>
    </row>
    <row r="174" spans="4:32" x14ac:dyDescent="0.2">
      <c r="D174" s="66" t="s">
        <v>460</v>
      </c>
      <c r="E174" s="317"/>
      <c r="F174" s="317"/>
      <c r="G174" s="317"/>
      <c r="H174" s="317"/>
      <c r="I174" s="317"/>
      <c r="J174" s="317"/>
      <c r="K174" s="317"/>
      <c r="L174" s="317"/>
      <c r="M174" s="317"/>
      <c r="N174" s="317"/>
      <c r="O174" s="317"/>
      <c r="P174" s="317"/>
      <c r="Q174" s="317"/>
      <c r="R174" s="317"/>
      <c r="S174" s="317"/>
      <c r="T174" s="317"/>
      <c r="U174" s="317"/>
      <c r="V174" s="317"/>
      <c r="W174" s="317"/>
      <c r="X174" s="66"/>
      <c r="Y174" s="66"/>
      <c r="Z174" s="66"/>
      <c r="AA174" s="66"/>
      <c r="AB174" s="66"/>
    </row>
    <row r="175" spans="4:32" s="66" customFormat="1" ht="15" customHeight="1" x14ac:dyDescent="0.25">
      <c r="D175" s="66" t="s">
        <v>462</v>
      </c>
      <c r="AF175" s="70"/>
    </row>
    <row r="176" spans="4:32" x14ac:dyDescent="0.2">
      <c r="D176" s="66"/>
      <c r="E176" s="317"/>
      <c r="F176" s="317"/>
      <c r="G176" s="317"/>
      <c r="H176" s="317"/>
      <c r="I176" s="317"/>
      <c r="J176" s="317"/>
      <c r="K176" s="317"/>
      <c r="L176" s="317"/>
      <c r="M176" s="317"/>
      <c r="N176" s="317"/>
      <c r="O176" s="317"/>
      <c r="P176" s="317"/>
      <c r="Q176" s="317"/>
      <c r="R176" s="317"/>
      <c r="S176" s="317"/>
      <c r="T176" s="317"/>
      <c r="U176" s="317"/>
      <c r="V176" s="317"/>
      <c r="W176" s="317"/>
      <c r="X176" s="66"/>
      <c r="Y176" s="66"/>
      <c r="Z176" s="66"/>
      <c r="AA176" s="66"/>
      <c r="AB176" s="66"/>
    </row>
  </sheetData>
  <mergeCells count="2">
    <mergeCell ref="D158:AB158"/>
    <mergeCell ref="D166:AB166"/>
  </mergeCells>
  <pageMargins left="0.70866141732283472" right="0.70866141732283472" top="0.74803149606299213" bottom="0.74803149606299213" header="0.31496062992125984" footer="0.31496062992125984"/>
  <pageSetup paperSize="9" scale="44" fitToHeight="0" orientation="landscape" r:id="rId1"/>
  <headerFooter>
    <oddFooter>&amp;R&amp;P</oddFooter>
  </headerFooter>
  <rowBreaks count="3" manualBreakCount="3">
    <brk id="61" min="1" max="28" man="1"/>
    <brk id="106" min="1" max="28" man="1"/>
    <brk id="150" min="1" max="28" man="1"/>
  </rowBreaks>
  <customProperties>
    <customPr name="UniqueName" r:id="rId2"/>
  </customProperties>
  <ignoredErrors>
    <ignoredError sqref="L23:V23" formula="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AB66"/>
  <sheetViews>
    <sheetView showGridLines="0" view="pageBreakPreview" zoomScaleNormal="115" zoomScaleSheetLayoutView="100" workbookViewId="0">
      <selection activeCell="C2" sqref="C2"/>
    </sheetView>
  </sheetViews>
  <sheetFormatPr defaultColWidth="9" defaultRowHeight="15" x14ac:dyDescent="0.25"/>
  <cols>
    <col min="1" max="1" width="2.28515625" customWidth="1"/>
    <col min="2" max="2" width="1.42578125" customWidth="1"/>
    <col min="3" max="3" width="40.140625" customWidth="1"/>
    <col min="4" max="20" width="12.42578125" customWidth="1"/>
    <col min="21" max="21" width="1.7109375" customWidth="1"/>
  </cols>
  <sheetData>
    <row r="1" spans="3:21" ht="7.5" customHeight="1" x14ac:dyDescent="0.25">
      <c r="M1" s="127"/>
      <c r="N1" s="127"/>
      <c r="O1" s="127"/>
      <c r="P1" s="127"/>
      <c r="Q1" s="127"/>
      <c r="R1" s="127"/>
      <c r="S1" s="127"/>
      <c r="T1" s="127"/>
    </row>
    <row r="2" spans="3:21" s="3" customFormat="1" ht="15.75" x14ac:dyDescent="0.25">
      <c r="C2" s="108" t="s">
        <v>270</v>
      </c>
      <c r="J2" s="75"/>
      <c r="M2" s="75"/>
      <c r="N2" s="75"/>
      <c r="O2" s="75"/>
      <c r="P2" s="75"/>
      <c r="Q2" s="75"/>
      <c r="R2" s="75"/>
      <c r="S2" s="75"/>
      <c r="T2" s="75"/>
    </row>
    <row r="3" spans="3:21" s="4" customFormat="1" ht="21" customHeight="1" x14ac:dyDescent="0.2">
      <c r="C3" s="230" t="s">
        <v>237</v>
      </c>
      <c r="D3" s="211" t="s">
        <v>236</v>
      </c>
      <c r="E3" s="211" t="s">
        <v>236</v>
      </c>
      <c r="F3" s="211" t="s">
        <v>236</v>
      </c>
      <c r="G3" s="211" t="s">
        <v>236</v>
      </c>
      <c r="H3" s="211" t="s">
        <v>236</v>
      </c>
      <c r="I3" s="211" t="s">
        <v>236</v>
      </c>
      <c r="J3" s="211" t="s">
        <v>236</v>
      </c>
      <c r="K3" s="211" t="s">
        <v>236</v>
      </c>
      <c r="L3" s="211" t="s">
        <v>236</v>
      </c>
      <c r="M3" s="211" t="s">
        <v>236</v>
      </c>
      <c r="N3" s="211" t="s">
        <v>236</v>
      </c>
      <c r="O3" s="211" t="s">
        <v>236</v>
      </c>
      <c r="P3" s="211" t="s">
        <v>236</v>
      </c>
      <c r="Q3" s="211" t="s">
        <v>236</v>
      </c>
      <c r="R3" s="211" t="s">
        <v>236</v>
      </c>
      <c r="S3" s="211" t="s">
        <v>371</v>
      </c>
      <c r="T3" s="211" t="s">
        <v>371</v>
      </c>
    </row>
    <row r="4" spans="3:21" s="4" customFormat="1" ht="9.9499999999999993" customHeight="1" x14ac:dyDescent="0.2">
      <c r="C4" s="213"/>
      <c r="D4" s="211"/>
      <c r="E4" s="211"/>
      <c r="F4" s="211"/>
      <c r="G4" s="211"/>
      <c r="H4" s="211"/>
      <c r="I4" s="211"/>
      <c r="J4" s="211"/>
      <c r="K4" s="211"/>
      <c r="L4" s="211"/>
      <c r="M4" s="211"/>
      <c r="N4" s="163"/>
      <c r="O4" s="163"/>
      <c r="P4" s="163"/>
      <c r="Q4" s="163"/>
      <c r="R4" s="163"/>
      <c r="S4" s="163"/>
      <c r="T4" s="163"/>
    </row>
    <row r="5" spans="3:21" s="215" customFormat="1" ht="15" customHeight="1" x14ac:dyDescent="0.2">
      <c r="C5" s="214"/>
      <c r="D5" s="163" t="s">
        <v>59</v>
      </c>
      <c r="E5" s="163" t="s">
        <v>69</v>
      </c>
      <c r="F5" s="163" t="s">
        <v>68</v>
      </c>
      <c r="G5" s="163" t="s">
        <v>67</v>
      </c>
      <c r="H5" s="163" t="s">
        <v>63</v>
      </c>
      <c r="I5" s="163" t="s">
        <v>64</v>
      </c>
      <c r="J5" s="163" t="s">
        <v>65</v>
      </c>
      <c r="K5" s="163" t="s">
        <v>66</v>
      </c>
      <c r="L5" s="163" t="s">
        <v>62</v>
      </c>
      <c r="M5" s="163" t="s">
        <v>61</v>
      </c>
      <c r="N5" s="163" t="s">
        <v>60</v>
      </c>
      <c r="O5" s="163" t="s">
        <v>189</v>
      </c>
      <c r="P5" s="163" t="s">
        <v>229</v>
      </c>
      <c r="Q5" s="163" t="s">
        <v>297</v>
      </c>
      <c r="R5" s="163" t="s">
        <v>315</v>
      </c>
      <c r="S5" s="163" t="s">
        <v>372</v>
      </c>
      <c r="T5" s="163" t="s">
        <v>475</v>
      </c>
      <c r="U5" s="206"/>
    </row>
    <row r="6" spans="3:21" s="4" customFormat="1" ht="13.5" thickBot="1" x14ac:dyDescent="0.25">
      <c r="C6" s="109" t="s">
        <v>15</v>
      </c>
      <c r="D6" s="110" t="s">
        <v>72</v>
      </c>
      <c r="E6" s="110" t="s">
        <v>73</v>
      </c>
      <c r="F6" s="110" t="s">
        <v>74</v>
      </c>
      <c r="G6" s="110" t="s">
        <v>75</v>
      </c>
      <c r="H6" s="110" t="s">
        <v>76</v>
      </c>
      <c r="I6" s="110" t="s">
        <v>77</v>
      </c>
      <c r="J6" s="110" t="s">
        <v>78</v>
      </c>
      <c r="K6" s="110" t="s">
        <v>79</v>
      </c>
      <c r="L6" s="110" t="s">
        <v>80</v>
      </c>
      <c r="M6" s="110" t="s">
        <v>81</v>
      </c>
      <c r="N6" s="110" t="s">
        <v>82</v>
      </c>
      <c r="O6" s="110" t="s">
        <v>190</v>
      </c>
      <c r="P6" s="110" t="s">
        <v>230</v>
      </c>
      <c r="Q6" s="110" t="s">
        <v>298</v>
      </c>
      <c r="R6" s="110" t="s">
        <v>316</v>
      </c>
      <c r="S6" s="110" t="s">
        <v>373</v>
      </c>
      <c r="T6" s="110" t="s">
        <v>477</v>
      </c>
    </row>
    <row r="7" spans="3:21" ht="16.350000000000001" customHeight="1" thickTop="1" x14ac:dyDescent="0.25">
      <c r="C7" s="111" t="s">
        <v>0</v>
      </c>
      <c r="D7" s="112">
        <v>682.01499999999999</v>
      </c>
      <c r="E7" s="112">
        <v>698.33699999999999</v>
      </c>
      <c r="F7" s="112">
        <v>721.97900000000004</v>
      </c>
      <c r="G7" s="112">
        <v>724.69</v>
      </c>
      <c r="H7" s="112">
        <v>757.86900000000003</v>
      </c>
      <c r="I7" s="112">
        <v>765.74400000000003</v>
      </c>
      <c r="J7" s="112">
        <v>780.98400000000004</v>
      </c>
      <c r="K7" s="112">
        <v>785.37400000000002</v>
      </c>
      <c r="L7" s="112">
        <v>834.43</v>
      </c>
      <c r="M7" s="112">
        <v>849.08900000000006</v>
      </c>
      <c r="N7" s="112">
        <v>854.26900000000001</v>
      </c>
      <c r="O7" s="112">
        <v>870.23</v>
      </c>
      <c r="P7" s="112">
        <v>919.89700000000005</v>
      </c>
      <c r="Q7" s="112">
        <v>927.85199999999998</v>
      </c>
      <c r="R7" s="112">
        <v>933</v>
      </c>
      <c r="S7" s="112">
        <v>964.697</v>
      </c>
      <c r="T7" s="112">
        <v>1019.348</v>
      </c>
    </row>
    <row r="8" spans="3:21" ht="16.350000000000001" customHeight="1" x14ac:dyDescent="0.25">
      <c r="C8" s="113" t="s">
        <v>16</v>
      </c>
      <c r="D8" s="114">
        <v>-410.33800000000002</v>
      </c>
      <c r="E8" s="114">
        <v>-432.17399999999998</v>
      </c>
      <c r="F8" s="114">
        <v>-425.93599999999998</v>
      </c>
      <c r="G8" s="114">
        <v>-447.00900000000001</v>
      </c>
      <c r="H8" s="114">
        <v>-436.27699999999999</v>
      </c>
      <c r="I8" s="114">
        <v>-443.44499999999999</v>
      </c>
      <c r="J8" s="114">
        <v>-448.87700000000001</v>
      </c>
      <c r="K8" s="114">
        <v>-467.54899999999998</v>
      </c>
      <c r="L8" s="114">
        <v>-466.60899999999998</v>
      </c>
      <c r="M8" s="114">
        <v>-476.68</v>
      </c>
      <c r="N8" s="114">
        <v>-466.52</v>
      </c>
      <c r="O8" s="114">
        <v>-501.23099999999999</v>
      </c>
      <c r="P8" s="114">
        <v>-511.27600000000001</v>
      </c>
      <c r="Q8" s="114">
        <v>-520.85199999999998</v>
      </c>
      <c r="R8" s="114">
        <v>-548.39099999999996</v>
      </c>
      <c r="S8" s="114">
        <v>-633.19000000000005</v>
      </c>
      <c r="T8" s="114">
        <v>-573.4</v>
      </c>
    </row>
    <row r="9" spans="3:21" ht="16.350000000000001" customHeight="1" thickBot="1" x14ac:dyDescent="0.3">
      <c r="C9" s="115" t="s">
        <v>17</v>
      </c>
      <c r="D9" s="116">
        <v>1.133</v>
      </c>
      <c r="E9" s="116">
        <v>1.296</v>
      </c>
      <c r="F9" s="116">
        <v>1.0760000000000001</v>
      </c>
      <c r="G9" s="116">
        <v>1.2529999999999999</v>
      </c>
      <c r="H9" s="116">
        <v>1.1830000000000001</v>
      </c>
      <c r="I9" s="116">
        <v>0.996</v>
      </c>
      <c r="J9" s="116">
        <v>0.94299999999999995</v>
      </c>
      <c r="K9" s="116">
        <v>1.1559999999999999</v>
      </c>
      <c r="L9" s="116">
        <v>1.0980000000000001</v>
      </c>
      <c r="M9" s="116">
        <v>1.139</v>
      </c>
      <c r="N9" s="116">
        <v>0.91600000000000004</v>
      </c>
      <c r="O9" s="116">
        <v>1.76</v>
      </c>
      <c r="P9" s="116">
        <v>1.117</v>
      </c>
      <c r="Q9" s="116">
        <v>1.147</v>
      </c>
      <c r="R9" s="116">
        <v>1.2869999999999999</v>
      </c>
      <c r="S9" s="116">
        <v>2.085</v>
      </c>
      <c r="T9" s="116">
        <v>5.3579999999999997</v>
      </c>
    </row>
    <row r="10" spans="3:21" ht="16.350000000000001" customHeight="1" x14ac:dyDescent="0.25">
      <c r="C10" s="117" t="s">
        <v>173</v>
      </c>
      <c r="D10" s="118">
        <v>272.81</v>
      </c>
      <c r="E10" s="118">
        <v>267.459</v>
      </c>
      <c r="F10" s="118">
        <v>297.11900000000003</v>
      </c>
      <c r="G10" s="118">
        <v>278.93400000000003</v>
      </c>
      <c r="H10" s="118">
        <v>322.774</v>
      </c>
      <c r="I10" s="118">
        <v>323.29500000000002</v>
      </c>
      <c r="J10" s="118">
        <v>333.05</v>
      </c>
      <c r="K10" s="118">
        <v>318.98</v>
      </c>
      <c r="L10" s="118">
        <v>368.92</v>
      </c>
      <c r="M10" s="118">
        <v>373.54700000000003</v>
      </c>
      <c r="N10" s="118">
        <v>388.66500000000002</v>
      </c>
      <c r="O10" s="118">
        <v>370.75900000000001</v>
      </c>
      <c r="P10" s="118">
        <v>409.738</v>
      </c>
      <c r="Q10" s="118">
        <v>408.14800000000002</v>
      </c>
      <c r="R10" s="118">
        <v>385.9</v>
      </c>
      <c r="S10" s="118">
        <v>333.6</v>
      </c>
      <c r="T10" s="118">
        <v>451.32799999999997</v>
      </c>
    </row>
    <row r="11" spans="3:21" ht="16.350000000000001" customHeight="1" x14ac:dyDescent="0.25">
      <c r="C11" s="113" t="s">
        <v>234</v>
      </c>
      <c r="D11" s="119">
        <v>0.4</v>
      </c>
      <c r="E11" s="119">
        <v>0.38300000000000001</v>
      </c>
      <c r="F11" s="119">
        <v>0.41199999999999998</v>
      </c>
      <c r="G11" s="119">
        <v>0.38500000000000001</v>
      </c>
      <c r="H11" s="119">
        <v>0.42599999999999999</v>
      </c>
      <c r="I11" s="119">
        <v>0.42199999999999999</v>
      </c>
      <c r="J11" s="119">
        <v>0.42599999999999999</v>
      </c>
      <c r="K11" s="119">
        <v>0.40600000000000003</v>
      </c>
      <c r="L11" s="119">
        <v>0.442</v>
      </c>
      <c r="M11" s="119">
        <v>0.44</v>
      </c>
      <c r="N11" s="119">
        <v>0.45500000000000002</v>
      </c>
      <c r="O11" s="119">
        <v>0.42599999999999999</v>
      </c>
      <c r="P11" s="119">
        <v>0.44500000000000001</v>
      </c>
      <c r="Q11" s="119">
        <v>0.44</v>
      </c>
      <c r="R11" s="119">
        <v>0.41399999999999998</v>
      </c>
      <c r="S11" s="119">
        <v>0.34599999999999997</v>
      </c>
      <c r="T11" s="119">
        <v>0.443</v>
      </c>
    </row>
    <row r="12" spans="3:21" ht="16.350000000000001" customHeight="1" x14ac:dyDescent="0.25">
      <c r="C12" s="113" t="s">
        <v>375</v>
      </c>
      <c r="D12" s="114">
        <v>0</v>
      </c>
      <c r="E12" s="114">
        <v>0</v>
      </c>
      <c r="F12" s="114">
        <v>0</v>
      </c>
      <c r="G12" s="114">
        <v>0</v>
      </c>
      <c r="H12" s="114">
        <v>0</v>
      </c>
      <c r="I12" s="114">
        <v>0</v>
      </c>
      <c r="J12" s="114">
        <v>0</v>
      </c>
      <c r="K12" s="114">
        <v>0</v>
      </c>
      <c r="L12" s="114">
        <v>0</v>
      </c>
      <c r="M12" s="114">
        <v>0</v>
      </c>
      <c r="N12" s="114">
        <v>0</v>
      </c>
      <c r="O12" s="114">
        <v>0</v>
      </c>
      <c r="P12" s="114">
        <v>0</v>
      </c>
      <c r="Q12" s="114">
        <v>0</v>
      </c>
      <c r="R12" s="114">
        <v>0</v>
      </c>
      <c r="S12" s="114">
        <v>-21.196000000000002</v>
      </c>
      <c r="T12" s="114">
        <v>-19.75</v>
      </c>
    </row>
    <row r="13" spans="3:21" ht="16.350000000000001" customHeight="1" thickBot="1" x14ac:dyDescent="0.3">
      <c r="C13" s="113" t="s">
        <v>365</v>
      </c>
      <c r="D13" s="114">
        <v>-237.32300000000001</v>
      </c>
      <c r="E13" s="114">
        <v>-240.46799999999999</v>
      </c>
      <c r="F13" s="114">
        <v>-248.554</v>
      </c>
      <c r="G13" s="114">
        <v>-256.09800000000001</v>
      </c>
      <c r="H13" s="114">
        <v>-264.65100000000001</v>
      </c>
      <c r="I13" s="114">
        <v>-270.55399999999997</v>
      </c>
      <c r="J13" s="114">
        <v>-272.392</v>
      </c>
      <c r="K13" s="114">
        <v>-277.46600000000001</v>
      </c>
      <c r="L13" s="114">
        <v>-288.79700000000003</v>
      </c>
      <c r="M13" s="114">
        <v>-296.90300000000002</v>
      </c>
      <c r="N13" s="114">
        <v>-302.25400000000002</v>
      </c>
      <c r="O13" s="114">
        <v>-306.51299999999998</v>
      </c>
      <c r="P13" s="114">
        <v>-308.78800000000001</v>
      </c>
      <c r="Q13" s="114">
        <v>-311.37</v>
      </c>
      <c r="R13" s="114">
        <v>-304.113</v>
      </c>
      <c r="S13" s="114">
        <v>-293.19299999999998</v>
      </c>
      <c r="T13" s="114">
        <v>-309.74</v>
      </c>
    </row>
    <row r="14" spans="3:21" ht="16.350000000000001" customHeight="1" x14ac:dyDescent="0.25">
      <c r="C14" s="122" t="s">
        <v>192</v>
      </c>
      <c r="D14" s="125">
        <v>35.487000000000002</v>
      </c>
      <c r="E14" s="125">
        <v>26.991</v>
      </c>
      <c r="F14" s="125">
        <v>48.564999999999998</v>
      </c>
      <c r="G14" s="125">
        <v>22.806999999999999</v>
      </c>
      <c r="H14" s="125">
        <v>58.122999999999998</v>
      </c>
      <c r="I14" s="125">
        <v>52.741</v>
      </c>
      <c r="J14" s="125">
        <v>60.658000000000001</v>
      </c>
      <c r="K14" s="125">
        <v>41.514000000000003</v>
      </c>
      <c r="L14" s="125">
        <v>80.123000000000005</v>
      </c>
      <c r="M14" s="125">
        <v>76.644000000000005</v>
      </c>
      <c r="N14" s="125">
        <v>86.411000000000001</v>
      </c>
      <c r="O14" s="125">
        <v>64.245999999999995</v>
      </c>
      <c r="P14" s="125">
        <v>100.949</v>
      </c>
      <c r="Q14" s="125">
        <v>96.778000000000006</v>
      </c>
      <c r="R14" s="125">
        <v>81.78</v>
      </c>
      <c r="S14" s="125">
        <v>19.2</v>
      </c>
      <c r="T14" s="125">
        <v>121.783</v>
      </c>
    </row>
    <row r="15" spans="3:21" ht="16.350000000000001" customHeight="1" x14ac:dyDescent="0.25">
      <c r="C15" s="113" t="s">
        <v>193</v>
      </c>
      <c r="D15" s="119">
        <v>5.1999999999999998E-2</v>
      </c>
      <c r="E15" s="119">
        <v>3.9E-2</v>
      </c>
      <c r="F15" s="119">
        <v>6.7000000000000004E-2</v>
      </c>
      <c r="G15" s="119">
        <v>3.1E-2</v>
      </c>
      <c r="H15" s="119">
        <v>7.6999999999999999E-2</v>
      </c>
      <c r="I15" s="119">
        <v>6.9000000000000006E-2</v>
      </c>
      <c r="J15" s="119">
        <v>7.8E-2</v>
      </c>
      <c r="K15" s="119">
        <v>5.2999999999999999E-2</v>
      </c>
      <c r="L15" s="119">
        <v>9.6000000000000002E-2</v>
      </c>
      <c r="M15" s="119">
        <v>0.09</v>
      </c>
      <c r="N15" s="119">
        <v>0.10100000000000001</v>
      </c>
      <c r="O15" s="119">
        <v>7.3999999999999996E-2</v>
      </c>
      <c r="P15" s="119">
        <v>0.11</v>
      </c>
      <c r="Q15" s="119">
        <v>0.104</v>
      </c>
      <c r="R15" s="119">
        <v>8.7999999999999995E-2</v>
      </c>
      <c r="S15" s="119">
        <v>0.02</v>
      </c>
      <c r="T15" s="119">
        <v>0.11899999999999999</v>
      </c>
    </row>
    <row r="16" spans="3:21" ht="16.350000000000001" customHeight="1" x14ac:dyDescent="0.25">
      <c r="C16" s="113" t="s">
        <v>19</v>
      </c>
      <c r="D16" s="114">
        <v>-74.430000000000007</v>
      </c>
      <c r="E16" s="114">
        <v>-74.938000000000002</v>
      </c>
      <c r="F16" s="114">
        <v>-76.543000000000006</v>
      </c>
      <c r="G16" s="114">
        <v>-90.9</v>
      </c>
      <c r="H16" s="114">
        <v>-104.449</v>
      </c>
      <c r="I16" s="114">
        <v>-113.218</v>
      </c>
      <c r="J16" s="114">
        <v>-116.425</v>
      </c>
      <c r="K16" s="114">
        <v>-115.923</v>
      </c>
      <c r="L16" s="114">
        <v>-117.217</v>
      </c>
      <c r="M16" s="114">
        <v>-119.529</v>
      </c>
      <c r="N16" s="114">
        <v>-118.857</v>
      </c>
      <c r="O16" s="114">
        <v>-114.319</v>
      </c>
      <c r="P16" s="114">
        <v>-107.602</v>
      </c>
      <c r="Q16" s="114">
        <v>-103.69</v>
      </c>
      <c r="R16" s="114">
        <v>-102.967</v>
      </c>
      <c r="S16" s="114">
        <v>-70.295000000000002</v>
      </c>
      <c r="T16" s="114">
        <v>-65.168999999999997</v>
      </c>
    </row>
    <row r="17" spans="3:22" ht="16.5" customHeight="1" thickBot="1" x14ac:dyDescent="0.3">
      <c r="C17" s="113" t="s">
        <v>20</v>
      </c>
      <c r="D17" s="114">
        <v>21.195</v>
      </c>
      <c r="E17" s="114">
        <v>-17.972000000000001</v>
      </c>
      <c r="F17" s="114">
        <v>-6.4749999999999996</v>
      </c>
      <c r="G17" s="114">
        <v>-16.713000000000001</v>
      </c>
      <c r="H17" s="114">
        <v>-27.669</v>
      </c>
      <c r="I17" s="114">
        <v>18.402999999999999</v>
      </c>
      <c r="J17" s="114">
        <v>-14.801</v>
      </c>
      <c r="K17" s="114">
        <v>-59.591999999999999</v>
      </c>
      <c r="L17" s="114">
        <v>21.952000000000002</v>
      </c>
      <c r="M17" s="114">
        <v>-7.2880000000000003</v>
      </c>
      <c r="N17" s="114">
        <v>-29.584</v>
      </c>
      <c r="O17" s="114">
        <v>-10.680999999999999</v>
      </c>
      <c r="P17" s="114">
        <v>-23.347000000000001</v>
      </c>
      <c r="Q17" s="114">
        <v>-22.143999999999998</v>
      </c>
      <c r="R17" s="114">
        <v>-11.39</v>
      </c>
      <c r="S17" s="114">
        <v>-53.398000000000003</v>
      </c>
      <c r="T17" s="114">
        <v>33.872</v>
      </c>
    </row>
    <row r="18" spans="3:22" ht="16.350000000000001" customHeight="1" x14ac:dyDescent="0.25">
      <c r="C18" s="124" t="s">
        <v>55</v>
      </c>
      <c r="D18" s="125">
        <v>-17.748000000000001</v>
      </c>
      <c r="E18" s="125">
        <v>-65.918999999999997</v>
      </c>
      <c r="F18" s="125">
        <v>-34.453000000000003</v>
      </c>
      <c r="G18" s="125">
        <v>-84.805999999999997</v>
      </c>
      <c r="H18" s="125">
        <v>-73.994</v>
      </c>
      <c r="I18" s="125">
        <v>-42.073999999999998</v>
      </c>
      <c r="J18" s="125">
        <v>-70.567999999999998</v>
      </c>
      <c r="K18" s="125">
        <v>-134.001</v>
      </c>
      <c r="L18" s="125">
        <v>-15.141999999999999</v>
      </c>
      <c r="M18" s="125">
        <v>-50.174999999999997</v>
      </c>
      <c r="N18" s="125">
        <v>-62.030999999999999</v>
      </c>
      <c r="O18" s="125">
        <v>-60.753999999999998</v>
      </c>
      <c r="P18" s="125">
        <v>-29.998999999999999</v>
      </c>
      <c r="Q18" s="125">
        <v>-29.068000000000001</v>
      </c>
      <c r="R18" s="125">
        <v>-32.619999999999997</v>
      </c>
      <c r="S18" s="125">
        <v>-104.5</v>
      </c>
      <c r="T18" s="125">
        <v>90.486000000000004</v>
      </c>
      <c r="V18" s="149"/>
    </row>
    <row r="19" spans="3:22" ht="16.350000000000001" customHeight="1" thickBot="1" x14ac:dyDescent="0.3">
      <c r="C19" s="113" t="s">
        <v>304</v>
      </c>
      <c r="D19" s="114">
        <v>2.97</v>
      </c>
      <c r="E19" s="114">
        <v>-11.798999999999999</v>
      </c>
      <c r="F19" s="114">
        <v>-8.7650000000000006</v>
      </c>
      <c r="G19" s="114">
        <v>-16.943000000000001</v>
      </c>
      <c r="H19" s="114">
        <v>12.441000000000001</v>
      </c>
      <c r="I19" s="114">
        <v>4.7839999999999998</v>
      </c>
      <c r="J19" s="114">
        <v>14.95</v>
      </c>
      <c r="K19" s="114">
        <v>10.510999999999999</v>
      </c>
      <c r="L19" s="114">
        <v>-3.6890000000000001</v>
      </c>
      <c r="M19" s="114">
        <v>-12.914999999999999</v>
      </c>
      <c r="N19" s="114">
        <v>14.832000000000001</v>
      </c>
      <c r="O19" s="114">
        <v>4.9640000000000004</v>
      </c>
      <c r="P19" s="114">
        <v>-13.349</v>
      </c>
      <c r="Q19" s="114">
        <v>-14.39</v>
      </c>
      <c r="R19" s="114">
        <v>-15.218</v>
      </c>
      <c r="S19" s="114">
        <v>-16.789000000000001</v>
      </c>
      <c r="T19" s="114">
        <v>-28.7</v>
      </c>
      <c r="V19" s="149"/>
    </row>
    <row r="20" spans="3:22" ht="16.350000000000001" customHeight="1" x14ac:dyDescent="0.25">
      <c r="C20" s="124" t="s">
        <v>303</v>
      </c>
      <c r="D20" s="125">
        <v>-14.778</v>
      </c>
      <c r="E20" s="125">
        <v>-77.718000000000004</v>
      </c>
      <c r="F20" s="125">
        <v>-43.216999999999999</v>
      </c>
      <c r="G20" s="125">
        <v>-101.749</v>
      </c>
      <c r="H20" s="125">
        <v>-61.552999999999997</v>
      </c>
      <c r="I20" s="125">
        <v>-37.29</v>
      </c>
      <c r="J20" s="125">
        <v>-55.618000000000002</v>
      </c>
      <c r="K20" s="125">
        <v>-123.49</v>
      </c>
      <c r="L20" s="125">
        <v>-18.831</v>
      </c>
      <c r="M20" s="125">
        <v>-63.088999999999999</v>
      </c>
      <c r="N20" s="125">
        <v>-47.2</v>
      </c>
      <c r="O20" s="125">
        <v>-55.694000000000003</v>
      </c>
      <c r="P20" s="125">
        <v>-43.347999999999999</v>
      </c>
      <c r="Q20" s="125">
        <v>-43.445999999999998</v>
      </c>
      <c r="R20" s="125">
        <v>-47.82</v>
      </c>
      <c r="S20" s="125">
        <v>-121.3</v>
      </c>
      <c r="T20" s="125">
        <v>61.848999999999997</v>
      </c>
    </row>
    <row r="21" spans="3:22" ht="16.350000000000001" customHeight="1" x14ac:dyDescent="0.25">
      <c r="D21" s="265"/>
      <c r="E21" s="265"/>
      <c r="F21" s="265"/>
      <c r="G21" s="265"/>
      <c r="H21" s="265"/>
      <c r="I21" s="265"/>
      <c r="J21" s="265"/>
      <c r="K21" s="265"/>
      <c r="L21" s="265"/>
      <c r="M21" s="265"/>
      <c r="N21" s="265"/>
      <c r="O21" s="265"/>
      <c r="P21" s="265"/>
      <c r="Q21" s="265"/>
      <c r="R21" s="283"/>
      <c r="S21" s="265"/>
      <c r="T21" s="265"/>
    </row>
    <row r="22" spans="3:22" ht="15.75" x14ac:dyDescent="0.25">
      <c r="C22" s="108" t="s">
        <v>314</v>
      </c>
    </row>
    <row r="24" spans="3:22" x14ac:dyDescent="0.25">
      <c r="D24" s="163" t="s">
        <v>59</v>
      </c>
      <c r="E24" s="163" t="s">
        <v>69</v>
      </c>
      <c r="F24" s="163" t="s">
        <v>68</v>
      </c>
      <c r="G24" s="163" t="s">
        <v>67</v>
      </c>
      <c r="H24" s="163" t="s">
        <v>63</v>
      </c>
      <c r="I24" s="163" t="s">
        <v>64</v>
      </c>
      <c r="J24" s="163" t="s">
        <v>65</v>
      </c>
      <c r="K24" s="163" t="s">
        <v>66</v>
      </c>
      <c r="L24" s="163" t="s">
        <v>62</v>
      </c>
      <c r="M24" s="163" t="s">
        <v>61</v>
      </c>
      <c r="N24" s="163" t="s">
        <v>60</v>
      </c>
      <c r="O24" s="163" t="s">
        <v>189</v>
      </c>
      <c r="P24" s="163" t="s">
        <v>229</v>
      </c>
      <c r="Q24" s="163" t="s">
        <v>297</v>
      </c>
      <c r="R24" s="163" t="s">
        <v>315</v>
      </c>
      <c r="S24" s="163" t="s">
        <v>372</v>
      </c>
      <c r="T24" s="163" t="s">
        <v>475</v>
      </c>
    </row>
    <row r="25" spans="3:22" ht="15.75" thickBot="1" x14ac:dyDescent="0.3">
      <c r="C25" s="109" t="s">
        <v>15</v>
      </c>
      <c r="D25" s="110" t="s">
        <v>72</v>
      </c>
      <c r="E25" s="110" t="s">
        <v>73</v>
      </c>
      <c r="F25" s="110" t="s">
        <v>74</v>
      </c>
      <c r="G25" s="110" t="s">
        <v>75</v>
      </c>
      <c r="H25" s="110" t="s">
        <v>76</v>
      </c>
      <c r="I25" s="110" t="s">
        <v>77</v>
      </c>
      <c r="J25" s="110" t="s">
        <v>78</v>
      </c>
      <c r="K25" s="110" t="s">
        <v>79</v>
      </c>
      <c r="L25" s="110" t="s">
        <v>80</v>
      </c>
      <c r="M25" s="110" t="s">
        <v>81</v>
      </c>
      <c r="N25" s="110" t="s">
        <v>82</v>
      </c>
      <c r="O25" s="110" t="s">
        <v>190</v>
      </c>
      <c r="P25" s="110" t="s">
        <v>230</v>
      </c>
      <c r="Q25" s="110" t="s">
        <v>298</v>
      </c>
      <c r="R25" s="110" t="s">
        <v>316</v>
      </c>
      <c r="S25" s="110" t="s">
        <v>373</v>
      </c>
      <c r="T25" s="110" t="s">
        <v>477</v>
      </c>
    </row>
    <row r="26" spans="3:22" ht="16.350000000000001" customHeight="1" thickTop="1" x14ac:dyDescent="0.25">
      <c r="C26" s="111" t="s">
        <v>0</v>
      </c>
      <c r="D26" s="112">
        <v>682.01499999999999</v>
      </c>
      <c r="E26" s="112">
        <v>698.33699999999999</v>
      </c>
      <c r="F26" s="112">
        <v>721.97900000000004</v>
      </c>
      <c r="G26" s="112">
        <v>724.69</v>
      </c>
      <c r="H26" s="112">
        <v>757.86900000000003</v>
      </c>
      <c r="I26" s="112">
        <v>765.74400000000003</v>
      </c>
      <c r="J26" s="112">
        <v>780.98400000000004</v>
      </c>
      <c r="K26" s="112">
        <v>785.37400000000002</v>
      </c>
      <c r="L26" s="112">
        <v>834.43</v>
      </c>
      <c r="M26" s="112">
        <v>849.08900000000006</v>
      </c>
      <c r="N26" s="112">
        <v>854.26900000000001</v>
      </c>
      <c r="O26" s="112">
        <v>870.23</v>
      </c>
      <c r="P26" s="112">
        <v>919.89700000000005</v>
      </c>
      <c r="Q26" s="112">
        <v>927.85199999999998</v>
      </c>
      <c r="R26" s="112">
        <v>933</v>
      </c>
      <c r="S26" s="112">
        <v>964.697</v>
      </c>
      <c r="T26" s="112">
        <v>1019.348</v>
      </c>
    </row>
    <row r="27" spans="3:22" ht="16.350000000000001" customHeight="1" x14ac:dyDescent="0.25">
      <c r="C27" s="113" t="s">
        <v>16</v>
      </c>
      <c r="D27" s="114">
        <v>-410.33800000000002</v>
      </c>
      <c r="E27" s="114">
        <v>-432.17399999999998</v>
      </c>
      <c r="F27" s="114">
        <v>-425.93599999999998</v>
      </c>
      <c r="G27" s="114">
        <v>-447.00900000000001</v>
      </c>
      <c r="H27" s="114">
        <v>-436.27699999999999</v>
      </c>
      <c r="I27" s="114">
        <v>-443.44499999999999</v>
      </c>
      <c r="J27" s="114">
        <v>-448.87700000000001</v>
      </c>
      <c r="K27" s="114">
        <v>-467.54899999999998</v>
      </c>
      <c r="L27" s="114">
        <v>-466.60899999999998</v>
      </c>
      <c r="M27" s="114">
        <v>-476.68</v>
      </c>
      <c r="N27" s="114">
        <v>-466.52</v>
      </c>
      <c r="O27" s="114">
        <v>-501.23099999999999</v>
      </c>
      <c r="P27" s="114">
        <v>-511.27600000000001</v>
      </c>
      <c r="Q27" s="114">
        <v>-520.85199999999998</v>
      </c>
      <c r="R27" s="114">
        <v>-548.39099999999996</v>
      </c>
      <c r="S27" s="114">
        <v>-633.19000000000005</v>
      </c>
      <c r="T27" s="114">
        <v>-573.4</v>
      </c>
    </row>
    <row r="28" spans="3:22" ht="16.350000000000001" customHeight="1" x14ac:dyDescent="0.25">
      <c r="C28" s="113" t="s">
        <v>268</v>
      </c>
      <c r="D28" s="114">
        <v>3.5129999999999999</v>
      </c>
      <c r="E28" s="114">
        <v>8.75</v>
      </c>
      <c r="F28" s="114">
        <v>5.04</v>
      </c>
      <c r="G28" s="114">
        <v>18.186</v>
      </c>
      <c r="H28" s="114">
        <v>5.0279999999999996</v>
      </c>
      <c r="I28" s="114">
        <v>7.3860000000000001</v>
      </c>
      <c r="J28" s="114">
        <v>10.657</v>
      </c>
      <c r="K28" s="114">
        <v>19.385999999999999</v>
      </c>
      <c r="L28" s="114">
        <v>5.8010000000000002</v>
      </c>
      <c r="M28" s="114">
        <v>7.4690000000000003</v>
      </c>
      <c r="N28" s="114">
        <v>7.82</v>
      </c>
      <c r="O28" s="114">
        <v>11.06</v>
      </c>
      <c r="P28" s="114">
        <v>9.0500000000000007</v>
      </c>
      <c r="Q28" s="114">
        <v>17.852</v>
      </c>
      <c r="R28" s="114">
        <v>56.738999999999997</v>
      </c>
      <c r="S28" s="114">
        <v>86.988</v>
      </c>
      <c r="T28" s="114">
        <v>20.96</v>
      </c>
    </row>
    <row r="29" spans="3:22" ht="16.350000000000001" customHeight="1" thickBot="1" x14ac:dyDescent="0.3">
      <c r="C29" s="115" t="s">
        <v>17</v>
      </c>
      <c r="D29" s="116">
        <v>1.133</v>
      </c>
      <c r="E29" s="116">
        <v>1.296</v>
      </c>
      <c r="F29" s="116">
        <v>1.0760000000000001</v>
      </c>
      <c r="G29" s="116">
        <v>1.2529999999999999</v>
      </c>
      <c r="H29" s="116">
        <v>1.1830000000000001</v>
      </c>
      <c r="I29" s="116">
        <v>0.996</v>
      </c>
      <c r="J29" s="116">
        <v>0.94299999999999995</v>
      </c>
      <c r="K29" s="116">
        <v>1.1559999999999999</v>
      </c>
      <c r="L29" s="116">
        <v>1.0980000000000001</v>
      </c>
      <c r="M29" s="116">
        <v>1.139</v>
      </c>
      <c r="N29" s="116">
        <v>0.91600000000000004</v>
      </c>
      <c r="O29" s="116">
        <v>1.76</v>
      </c>
      <c r="P29" s="116">
        <v>1.117</v>
      </c>
      <c r="Q29" s="116">
        <v>1.147</v>
      </c>
      <c r="R29" s="116">
        <v>1.2869999999999999</v>
      </c>
      <c r="S29" s="116">
        <v>2.085</v>
      </c>
      <c r="T29" s="116">
        <v>5.3579999999999997</v>
      </c>
    </row>
    <row r="30" spans="3:22" ht="16.350000000000001" customHeight="1" x14ac:dyDescent="0.25">
      <c r="C30" s="117" t="s">
        <v>1</v>
      </c>
      <c r="D30" s="118">
        <v>276.32299999999998</v>
      </c>
      <c r="E30" s="118">
        <v>276.209</v>
      </c>
      <c r="F30" s="118">
        <v>302.15899999999999</v>
      </c>
      <c r="G30" s="118">
        <v>297.11900000000003</v>
      </c>
      <c r="H30" s="118">
        <v>327.80200000000002</v>
      </c>
      <c r="I30" s="118">
        <v>330.68099999999998</v>
      </c>
      <c r="J30" s="118">
        <v>343.70699999999999</v>
      </c>
      <c r="K30" s="118">
        <v>338.36599999999999</v>
      </c>
      <c r="L30" s="118">
        <v>374.721</v>
      </c>
      <c r="M30" s="118">
        <v>381.01600000000002</v>
      </c>
      <c r="N30" s="118">
        <v>396.48500000000001</v>
      </c>
      <c r="O30" s="118">
        <v>381.81900000000002</v>
      </c>
      <c r="P30" s="118">
        <v>418.755</v>
      </c>
      <c r="Q30" s="118">
        <v>426</v>
      </c>
      <c r="R30" s="118">
        <v>442.6</v>
      </c>
      <c r="S30" s="118">
        <v>420.6</v>
      </c>
      <c r="T30" s="118">
        <v>472.28800000000001</v>
      </c>
    </row>
    <row r="31" spans="3:22" ht="16.350000000000001" customHeight="1" x14ac:dyDescent="0.25">
      <c r="C31" s="113" t="s">
        <v>18</v>
      </c>
      <c r="D31" s="119">
        <v>0.40500000000000003</v>
      </c>
      <c r="E31" s="119">
        <v>0.39600000000000002</v>
      </c>
      <c r="F31" s="119">
        <v>0.41899999999999998</v>
      </c>
      <c r="G31" s="119">
        <v>0.41</v>
      </c>
      <c r="H31" s="119">
        <v>0.433</v>
      </c>
      <c r="I31" s="119">
        <v>0.432</v>
      </c>
      <c r="J31" s="119">
        <v>0.44</v>
      </c>
      <c r="K31" s="119">
        <v>0.43099999999999999</v>
      </c>
      <c r="L31" s="119">
        <v>0.44900000000000001</v>
      </c>
      <c r="M31" s="119">
        <v>0.44900000000000001</v>
      </c>
      <c r="N31" s="119">
        <v>0.46400000000000002</v>
      </c>
      <c r="O31" s="119">
        <v>0.439</v>
      </c>
      <c r="P31" s="119">
        <v>0.45500000000000002</v>
      </c>
      <c r="Q31" s="119">
        <v>0.45900000000000002</v>
      </c>
      <c r="R31" s="119">
        <v>0.47399999999999998</v>
      </c>
      <c r="S31" s="119">
        <v>0.436</v>
      </c>
      <c r="T31" s="119">
        <v>0.46300000000000002</v>
      </c>
    </row>
    <row r="32" spans="3:22" ht="16.350000000000001" customHeight="1" thickBot="1" x14ac:dyDescent="0.3">
      <c r="C32" s="113" t="s">
        <v>364</v>
      </c>
      <c r="D32" s="114">
        <v>-141.96700000000001</v>
      </c>
      <c r="E32" s="114">
        <v>-139.29299999999998</v>
      </c>
      <c r="F32" s="114">
        <v>-143.02700000000002</v>
      </c>
      <c r="G32" s="114">
        <v>-150.66000000000003</v>
      </c>
      <c r="H32" s="114">
        <v>-157.29700000000003</v>
      </c>
      <c r="I32" s="114">
        <v>-161.53799999999995</v>
      </c>
      <c r="J32" s="114">
        <v>-161.99799999999999</v>
      </c>
      <c r="K32" s="114">
        <v>-165.75600000000003</v>
      </c>
      <c r="L32" s="114">
        <v>-170.85400000000004</v>
      </c>
      <c r="M32" s="114">
        <v>-174.03900000000002</v>
      </c>
      <c r="N32" s="114">
        <v>-183.86400000000003</v>
      </c>
      <c r="O32" s="114">
        <v>-186.21499999999997</v>
      </c>
      <c r="P32" s="114">
        <v>-188.13900000000001</v>
      </c>
      <c r="Q32" s="114">
        <v>-190.04319110124385</v>
      </c>
      <c r="R32" s="114">
        <v>-192.31299999999999</v>
      </c>
      <c r="S32" s="114">
        <v>-184.56299999999999</v>
      </c>
      <c r="T32" s="114">
        <v>-195.3</v>
      </c>
    </row>
    <row r="33" spans="3:21" ht="16.350000000000001" customHeight="1" x14ac:dyDescent="0.25">
      <c r="C33" s="238" t="s">
        <v>197</v>
      </c>
      <c r="D33" s="239">
        <v>134.35599999999999</v>
      </c>
      <c r="E33" s="239">
        <v>136.916</v>
      </c>
      <c r="F33" s="239">
        <v>159.13200000000001</v>
      </c>
      <c r="G33" s="239">
        <v>146.43</v>
      </c>
      <c r="H33" s="239">
        <v>170.505</v>
      </c>
      <c r="I33" s="239">
        <v>169.143</v>
      </c>
      <c r="J33" s="239">
        <v>181.709</v>
      </c>
      <c r="K33" s="239">
        <v>172.61</v>
      </c>
      <c r="L33" s="239">
        <v>203.86699999999999</v>
      </c>
      <c r="M33" s="239">
        <v>206.977</v>
      </c>
      <c r="N33" s="239">
        <v>212.62100000000001</v>
      </c>
      <c r="O33" s="239">
        <v>195.60400000000001</v>
      </c>
      <c r="P33" s="239">
        <v>230.63499999999999</v>
      </c>
      <c r="Q33" s="239">
        <v>235.95599999999999</v>
      </c>
      <c r="R33" s="239">
        <v>250.28</v>
      </c>
      <c r="S33" s="239">
        <v>236.03</v>
      </c>
      <c r="T33" s="239">
        <v>276.976</v>
      </c>
    </row>
    <row r="34" spans="3:21" ht="16.350000000000001" customHeight="1" x14ac:dyDescent="0.25">
      <c r="C34" s="113" t="s">
        <v>267</v>
      </c>
      <c r="D34" s="119">
        <v>0.19700000000000001</v>
      </c>
      <c r="E34" s="119">
        <v>0.19600000000000001</v>
      </c>
      <c r="F34" s="119">
        <v>0.22</v>
      </c>
      <c r="G34" s="119">
        <v>0.20200000000000001</v>
      </c>
      <c r="H34" s="119">
        <v>0.22500000000000001</v>
      </c>
      <c r="I34" s="119">
        <v>0.221</v>
      </c>
      <c r="J34" s="119">
        <v>0.23300000000000001</v>
      </c>
      <c r="K34" s="119">
        <v>0.22</v>
      </c>
      <c r="L34" s="119">
        <v>0.24399999999999999</v>
      </c>
      <c r="M34" s="119">
        <v>0.24399999999999999</v>
      </c>
      <c r="N34" s="119">
        <v>0.249</v>
      </c>
      <c r="O34" s="119">
        <v>0.22500000000000001</v>
      </c>
      <c r="P34" s="119">
        <v>0.251</v>
      </c>
      <c r="Q34" s="119">
        <v>0.254</v>
      </c>
      <c r="R34" s="119">
        <v>0.26800000000000002</v>
      </c>
      <c r="S34" s="119">
        <v>0.245</v>
      </c>
      <c r="T34" s="119">
        <v>0.27200000000000002</v>
      </c>
    </row>
    <row r="35" spans="3:21" ht="16.350000000000001" customHeight="1" x14ac:dyDescent="0.25">
      <c r="C35" s="113" t="s">
        <v>269</v>
      </c>
      <c r="D35" s="120">
        <f>+-D28</f>
        <v>-3.5129999999999999</v>
      </c>
      <c r="E35" s="120">
        <f t="shared" ref="E35:T35" si="0">+-E28</f>
        <v>-8.75</v>
      </c>
      <c r="F35" s="120">
        <f t="shared" si="0"/>
        <v>-5.04</v>
      </c>
      <c r="G35" s="120">
        <f t="shared" si="0"/>
        <v>-18.186</v>
      </c>
      <c r="H35" s="120">
        <f t="shared" si="0"/>
        <v>-5.0279999999999996</v>
      </c>
      <c r="I35" s="120">
        <f t="shared" si="0"/>
        <v>-7.3860000000000001</v>
      </c>
      <c r="J35" s="120">
        <f t="shared" si="0"/>
        <v>-10.657</v>
      </c>
      <c r="K35" s="120">
        <f t="shared" si="0"/>
        <v>-19.385999999999999</v>
      </c>
      <c r="L35" s="120">
        <f t="shared" si="0"/>
        <v>-5.8010000000000002</v>
      </c>
      <c r="M35" s="120">
        <f t="shared" si="0"/>
        <v>-7.4690000000000003</v>
      </c>
      <c r="N35" s="120">
        <f t="shared" si="0"/>
        <v>-7.82</v>
      </c>
      <c r="O35" s="120">
        <f t="shared" si="0"/>
        <v>-11.06</v>
      </c>
      <c r="P35" s="120">
        <f t="shared" si="0"/>
        <v>-9.0500000000000007</v>
      </c>
      <c r="Q35" s="120">
        <f t="shared" si="0"/>
        <v>-17.852</v>
      </c>
      <c r="R35" s="120">
        <f t="shared" si="0"/>
        <v>-56.738999999999997</v>
      </c>
      <c r="S35" s="120">
        <f t="shared" si="0"/>
        <v>-86.988</v>
      </c>
      <c r="T35" s="120">
        <f t="shared" si="0"/>
        <v>-20.96</v>
      </c>
    </row>
    <row r="36" spans="3:21" ht="16.350000000000001" customHeight="1" x14ac:dyDescent="0.25">
      <c r="C36" s="113" t="s">
        <v>415</v>
      </c>
      <c r="D36" s="114">
        <v>0</v>
      </c>
      <c r="E36" s="114">
        <v>0</v>
      </c>
      <c r="F36" s="114">
        <v>0</v>
      </c>
      <c r="G36" s="114">
        <v>0</v>
      </c>
      <c r="H36" s="114">
        <v>0</v>
      </c>
      <c r="I36" s="114">
        <v>0</v>
      </c>
      <c r="J36" s="114">
        <v>0</v>
      </c>
      <c r="K36" s="114">
        <v>0</v>
      </c>
      <c r="L36" s="114">
        <v>0</v>
      </c>
      <c r="M36" s="114">
        <v>0</v>
      </c>
      <c r="N36" s="114">
        <v>0</v>
      </c>
      <c r="O36" s="114">
        <v>0</v>
      </c>
      <c r="P36" s="114">
        <v>0</v>
      </c>
      <c r="Q36" s="114">
        <v>0</v>
      </c>
      <c r="R36" s="114">
        <v>0</v>
      </c>
      <c r="S36" s="114">
        <v>-21.2</v>
      </c>
      <c r="T36" s="114">
        <v>-19.75</v>
      </c>
    </row>
    <row r="37" spans="3:21" ht="16.350000000000001" customHeight="1" x14ac:dyDescent="0.25">
      <c r="C37" s="113" t="s">
        <v>480</v>
      </c>
      <c r="D37" s="114">
        <v>0</v>
      </c>
      <c r="E37" s="114">
        <v>0</v>
      </c>
      <c r="F37" s="114">
        <v>0</v>
      </c>
      <c r="G37" s="114">
        <v>0</v>
      </c>
      <c r="H37" s="114">
        <v>0</v>
      </c>
      <c r="I37" s="114">
        <v>0</v>
      </c>
      <c r="J37" s="114">
        <v>0</v>
      </c>
      <c r="K37" s="114">
        <v>0</v>
      </c>
      <c r="L37" s="114">
        <v>0</v>
      </c>
      <c r="M37" s="114">
        <v>-4.0110000000000001</v>
      </c>
      <c r="N37" s="114">
        <v>0</v>
      </c>
      <c r="O37" s="114">
        <v>0</v>
      </c>
      <c r="P37" s="114">
        <v>0</v>
      </c>
      <c r="Q37" s="114">
        <v>0</v>
      </c>
      <c r="R37" s="114">
        <v>0</v>
      </c>
      <c r="S37" s="114">
        <v>0</v>
      </c>
      <c r="T37" s="114">
        <v>0</v>
      </c>
    </row>
    <row r="38" spans="3:21" ht="16.350000000000001" customHeight="1" thickBot="1" x14ac:dyDescent="0.3">
      <c r="C38" s="113" t="s">
        <v>382</v>
      </c>
      <c r="D38" s="114">
        <v>-95.355999999999995</v>
      </c>
      <c r="E38" s="114">
        <v>-101.17500000000001</v>
      </c>
      <c r="F38" s="114">
        <v>-105.52699999999999</v>
      </c>
      <c r="G38" s="114">
        <v>-105.43799999999999</v>
      </c>
      <c r="H38" s="114">
        <v>-107.354</v>
      </c>
      <c r="I38" s="114">
        <v>-109.01600000000001</v>
      </c>
      <c r="J38" s="114">
        <v>-110.39400000000001</v>
      </c>
      <c r="K38" s="114">
        <v>-111.70999999999998</v>
      </c>
      <c r="L38" s="114">
        <v>-117.943</v>
      </c>
      <c r="M38" s="114">
        <v>-118.85299999999999</v>
      </c>
      <c r="N38" s="114">
        <v>-118.38999999999999</v>
      </c>
      <c r="O38" s="114">
        <v>-120.298</v>
      </c>
      <c r="P38" s="114">
        <v>-120.649</v>
      </c>
      <c r="Q38" s="114">
        <v>-121.32680889875616</v>
      </c>
      <c r="R38" s="114">
        <v>-111.8</v>
      </c>
      <c r="S38" s="114">
        <v>-108.63</v>
      </c>
      <c r="T38" s="114">
        <v>-114.44</v>
      </c>
    </row>
    <row r="39" spans="3:21" ht="16.350000000000001" customHeight="1" x14ac:dyDescent="0.25">
      <c r="C39" s="122" t="s">
        <v>192</v>
      </c>
      <c r="D39" s="125">
        <v>35.487000000000002</v>
      </c>
      <c r="E39" s="125">
        <v>26.991</v>
      </c>
      <c r="F39" s="125">
        <v>48.564999999999998</v>
      </c>
      <c r="G39" s="125">
        <v>22.806000000000001</v>
      </c>
      <c r="H39" s="125">
        <v>58.122999999999998</v>
      </c>
      <c r="I39" s="125">
        <v>52.741</v>
      </c>
      <c r="J39" s="125">
        <v>60.658000000000001</v>
      </c>
      <c r="K39" s="125">
        <v>41.514000000000003</v>
      </c>
      <c r="L39" s="125">
        <v>80.123000000000005</v>
      </c>
      <c r="M39" s="125">
        <v>76.644000000000005</v>
      </c>
      <c r="N39" s="125">
        <v>86.411000000000001</v>
      </c>
      <c r="O39" s="125">
        <v>64.245999999999995</v>
      </c>
      <c r="P39" s="125">
        <v>100.949</v>
      </c>
      <c r="Q39" s="125">
        <v>96.777000000000001</v>
      </c>
      <c r="R39" s="125">
        <v>81.78</v>
      </c>
      <c r="S39" s="125">
        <v>19.2</v>
      </c>
      <c r="T39" s="125">
        <v>121.783</v>
      </c>
      <c r="U39" s="127"/>
    </row>
    <row r="40" spans="3:21" ht="16.350000000000001" customHeight="1" x14ac:dyDescent="0.25">
      <c r="D40" s="240"/>
      <c r="E40" s="240"/>
      <c r="F40" s="240"/>
      <c r="G40" s="240"/>
      <c r="H40" s="240"/>
      <c r="I40" s="240"/>
      <c r="J40" s="240"/>
      <c r="K40" s="240"/>
      <c r="L40" s="240"/>
      <c r="M40" s="240"/>
      <c r="N40" s="240"/>
      <c r="O40" s="240"/>
      <c r="P40" s="240"/>
      <c r="Q40" s="240"/>
      <c r="R40" s="240"/>
      <c r="S40" s="240"/>
      <c r="T40" s="240"/>
    </row>
    <row r="41" spans="3:21" ht="16.350000000000001" customHeight="1" x14ac:dyDescent="0.25">
      <c r="D41" s="126"/>
      <c r="E41" s="127"/>
      <c r="F41" s="127"/>
      <c r="G41" s="252"/>
      <c r="H41" s="252"/>
      <c r="I41" s="252"/>
      <c r="J41" s="252"/>
      <c r="K41" s="252"/>
      <c r="L41" s="252"/>
      <c r="M41" s="252"/>
      <c r="N41" s="252"/>
      <c r="O41" s="252"/>
      <c r="P41" s="127"/>
      <c r="Q41" s="127"/>
      <c r="R41" s="127"/>
      <c r="S41" s="127"/>
      <c r="T41" s="127"/>
    </row>
    <row r="42" spans="3:21" ht="16.350000000000001" customHeight="1" x14ac:dyDescent="0.25">
      <c r="C42" s="108" t="s">
        <v>131</v>
      </c>
    </row>
    <row r="43" spans="3:21" ht="25.5" customHeight="1" x14ac:dyDescent="0.25">
      <c r="C43" s="4"/>
      <c r="D43" s="163" t="s">
        <v>59</v>
      </c>
      <c r="E43" s="163" t="s">
        <v>69</v>
      </c>
      <c r="F43" s="163" t="s">
        <v>68</v>
      </c>
      <c r="G43" s="163" t="s">
        <v>67</v>
      </c>
      <c r="H43" s="163" t="s">
        <v>63</v>
      </c>
      <c r="I43" s="163" t="s">
        <v>64</v>
      </c>
      <c r="J43" s="163" t="s">
        <v>65</v>
      </c>
      <c r="K43" s="163" t="s">
        <v>66</v>
      </c>
      <c r="L43" s="163" t="s">
        <v>62</v>
      </c>
      <c r="M43" s="163" t="s">
        <v>61</v>
      </c>
      <c r="N43" s="163" t="s">
        <v>60</v>
      </c>
      <c r="O43" s="163" t="s">
        <v>189</v>
      </c>
      <c r="P43" s="163" t="s">
        <v>229</v>
      </c>
      <c r="Q43" s="163" t="s">
        <v>297</v>
      </c>
      <c r="R43" s="163" t="s">
        <v>315</v>
      </c>
      <c r="S43" s="163" t="s">
        <v>372</v>
      </c>
      <c r="T43" s="163" t="s">
        <v>475</v>
      </c>
    </row>
    <row r="44" spans="3:21" ht="15.75" customHeight="1" thickBot="1" x14ac:dyDescent="0.3">
      <c r="C44" s="109" t="s">
        <v>15</v>
      </c>
      <c r="D44" s="110" t="s">
        <v>72</v>
      </c>
      <c r="E44" s="110" t="s">
        <v>73</v>
      </c>
      <c r="F44" s="110" t="s">
        <v>74</v>
      </c>
      <c r="G44" s="110" t="s">
        <v>75</v>
      </c>
      <c r="H44" s="110" t="s">
        <v>76</v>
      </c>
      <c r="I44" s="110" t="s">
        <v>77</v>
      </c>
      <c r="J44" s="110" t="s">
        <v>78</v>
      </c>
      <c r="K44" s="110" t="s">
        <v>79</v>
      </c>
      <c r="L44" s="110" t="s">
        <v>80</v>
      </c>
      <c r="M44" s="110" t="s">
        <v>81</v>
      </c>
      <c r="N44" s="110" t="s">
        <v>82</v>
      </c>
      <c r="O44" s="110" t="s">
        <v>190</v>
      </c>
      <c r="P44" s="110" t="s">
        <v>230</v>
      </c>
      <c r="Q44" s="110" t="s">
        <v>298</v>
      </c>
      <c r="R44" s="110" t="s">
        <v>316</v>
      </c>
      <c r="S44" s="110" t="s">
        <v>373</v>
      </c>
      <c r="T44" s="110" t="s">
        <v>477</v>
      </c>
    </row>
    <row r="45" spans="3:21" ht="16.350000000000001" customHeight="1" thickTop="1" x14ac:dyDescent="0.25">
      <c r="C45" s="111" t="s">
        <v>21</v>
      </c>
      <c r="D45" s="112">
        <v>566.86099999999999</v>
      </c>
      <c r="E45" s="112">
        <v>582.048</v>
      </c>
      <c r="F45" s="112">
        <v>597.99199999999996</v>
      </c>
      <c r="G45" s="112">
        <v>611.25699999999995</v>
      </c>
      <c r="H45" s="112">
        <v>643.48900000000003</v>
      </c>
      <c r="I45" s="112">
        <v>652.57100000000003</v>
      </c>
      <c r="J45" s="112">
        <v>665.80499999999995</v>
      </c>
      <c r="K45" s="112">
        <v>673.43</v>
      </c>
      <c r="L45" s="112">
        <v>716.69799999999998</v>
      </c>
      <c r="M45" s="112">
        <v>731.55799999999999</v>
      </c>
      <c r="N45" s="112">
        <v>744.73099999999999</v>
      </c>
      <c r="O45" s="112">
        <v>754.822</v>
      </c>
      <c r="P45" s="112">
        <v>796.97299999999996</v>
      </c>
      <c r="Q45" s="112">
        <v>806.59100000000001</v>
      </c>
      <c r="R45" s="112">
        <v>816.58299999999997</v>
      </c>
      <c r="S45" s="112">
        <v>847.62400000000002</v>
      </c>
      <c r="T45" s="112">
        <v>899.19600000000003</v>
      </c>
    </row>
    <row r="46" spans="3:21" ht="16.350000000000001" customHeight="1" x14ac:dyDescent="0.25">
      <c r="C46" s="113" t="s">
        <v>22</v>
      </c>
      <c r="D46" s="114">
        <v>95.350999999999999</v>
      </c>
      <c r="E46" s="114">
        <v>94.44</v>
      </c>
      <c r="F46" s="114">
        <v>103.36199999999999</v>
      </c>
      <c r="G46" s="114">
        <v>92.801000000000002</v>
      </c>
      <c r="H46" s="114">
        <v>93.423000000000002</v>
      </c>
      <c r="I46" s="114">
        <v>89.801000000000002</v>
      </c>
      <c r="J46" s="114">
        <v>89.99</v>
      </c>
      <c r="K46" s="114">
        <v>89.058999999999997</v>
      </c>
      <c r="L46" s="114">
        <v>95.545000000000002</v>
      </c>
      <c r="M46" s="114">
        <v>94.709000000000003</v>
      </c>
      <c r="N46" s="114">
        <v>86.456000000000003</v>
      </c>
      <c r="O46" s="114">
        <v>90.658000000000001</v>
      </c>
      <c r="P46" s="114">
        <v>98.251999999999995</v>
      </c>
      <c r="Q46" s="114">
        <v>90.728999999999999</v>
      </c>
      <c r="R46" s="114">
        <v>86.694999999999993</v>
      </c>
      <c r="S46" s="114">
        <v>86.516000000000005</v>
      </c>
      <c r="T46" s="114">
        <v>93.656999999999996</v>
      </c>
    </row>
    <row r="47" spans="3:21" ht="16.350000000000001" customHeight="1" thickBot="1" x14ac:dyDescent="0.3">
      <c r="C47" s="115" t="s">
        <v>7</v>
      </c>
      <c r="D47" s="116">
        <v>19.803000000000001</v>
      </c>
      <c r="E47" s="116">
        <v>21.847999999999999</v>
      </c>
      <c r="F47" s="116">
        <v>20.625</v>
      </c>
      <c r="G47" s="116">
        <v>20.632999999999999</v>
      </c>
      <c r="H47" s="116">
        <v>20.957000000000001</v>
      </c>
      <c r="I47" s="116">
        <v>23.373000000000001</v>
      </c>
      <c r="J47" s="116">
        <v>25.19</v>
      </c>
      <c r="K47" s="116">
        <v>22.885000000000002</v>
      </c>
      <c r="L47" s="116">
        <v>22.187000000000001</v>
      </c>
      <c r="M47" s="116">
        <v>22.821999999999999</v>
      </c>
      <c r="N47" s="116">
        <v>23.082000000000001</v>
      </c>
      <c r="O47" s="116">
        <v>24.748999999999999</v>
      </c>
      <c r="P47" s="116">
        <v>24.672999999999998</v>
      </c>
      <c r="Q47" s="116">
        <v>30.533000000000001</v>
      </c>
      <c r="R47" s="116">
        <v>29.722000000000001</v>
      </c>
      <c r="S47" s="116">
        <v>30.558</v>
      </c>
      <c r="T47" s="116">
        <v>26.495999999999999</v>
      </c>
    </row>
    <row r="48" spans="3:21" ht="16.350000000000001" customHeight="1" x14ac:dyDescent="0.25">
      <c r="C48" s="124" t="s">
        <v>5</v>
      </c>
      <c r="D48" s="125">
        <v>682.01499999999999</v>
      </c>
      <c r="E48" s="125">
        <v>698.33699999999999</v>
      </c>
      <c r="F48" s="125">
        <v>721.97900000000004</v>
      </c>
      <c r="G48" s="125">
        <v>724.69</v>
      </c>
      <c r="H48" s="125">
        <v>757.86900000000003</v>
      </c>
      <c r="I48" s="125">
        <v>765.74400000000003</v>
      </c>
      <c r="J48" s="125">
        <v>780.98400000000004</v>
      </c>
      <c r="K48" s="125">
        <v>785.37400000000002</v>
      </c>
      <c r="L48" s="125">
        <v>834.43</v>
      </c>
      <c r="M48" s="125">
        <v>849.08900000000006</v>
      </c>
      <c r="N48" s="125">
        <v>854.26900000000001</v>
      </c>
      <c r="O48" s="125">
        <v>870.23</v>
      </c>
      <c r="P48" s="125">
        <v>919.89700000000005</v>
      </c>
      <c r="Q48" s="125">
        <v>927.85199999999998</v>
      </c>
      <c r="R48" s="125">
        <v>933</v>
      </c>
      <c r="S48" s="125">
        <v>964.697</v>
      </c>
      <c r="T48" s="125">
        <v>1019.348</v>
      </c>
    </row>
    <row r="49" spans="3:28" x14ac:dyDescent="0.25">
      <c r="C49" s="234"/>
    </row>
    <row r="50" spans="3:28" ht="16.350000000000001" customHeight="1" x14ac:dyDescent="0.25">
      <c r="C50" s="108" t="s">
        <v>325</v>
      </c>
    </row>
    <row r="51" spans="3:28" ht="16.350000000000001" customHeight="1" x14ac:dyDescent="0.25"/>
    <row r="52" spans="3:28" x14ac:dyDescent="0.25">
      <c r="C52" s="4"/>
      <c r="D52" s="163"/>
      <c r="E52" s="163"/>
      <c r="F52" s="163"/>
      <c r="G52" s="163"/>
      <c r="H52" s="163"/>
      <c r="I52" s="163"/>
      <c r="J52" s="163"/>
      <c r="K52" s="163"/>
      <c r="L52" s="163" t="s">
        <v>62</v>
      </c>
      <c r="M52" s="163" t="s">
        <v>61</v>
      </c>
      <c r="N52" s="163" t="s">
        <v>60</v>
      </c>
      <c r="O52" s="163" t="s">
        <v>189</v>
      </c>
      <c r="P52" s="163" t="s">
        <v>229</v>
      </c>
      <c r="Q52" s="163" t="s">
        <v>297</v>
      </c>
      <c r="R52" s="163" t="s">
        <v>315</v>
      </c>
      <c r="S52" s="163" t="s">
        <v>372</v>
      </c>
      <c r="T52" s="163" t="s">
        <v>475</v>
      </c>
    </row>
    <row r="53" spans="3:28" ht="15" customHeight="1" thickBot="1" x14ac:dyDescent="0.3">
      <c r="C53" s="109" t="s">
        <v>15</v>
      </c>
      <c r="D53" s="110"/>
      <c r="E53" s="110"/>
      <c r="F53" s="110"/>
      <c r="G53" s="110"/>
      <c r="H53" s="110"/>
      <c r="I53" s="110"/>
      <c r="J53" s="110"/>
      <c r="K53" s="110"/>
      <c r="L53" s="110" t="s">
        <v>80</v>
      </c>
      <c r="M53" s="110" t="s">
        <v>81</v>
      </c>
      <c r="N53" s="110" t="s">
        <v>82</v>
      </c>
      <c r="O53" s="110" t="s">
        <v>190</v>
      </c>
      <c r="P53" s="110" t="s">
        <v>230</v>
      </c>
      <c r="Q53" s="110" t="s">
        <v>298</v>
      </c>
      <c r="R53" s="110" t="s">
        <v>316</v>
      </c>
      <c r="S53" s="110" t="s">
        <v>373</v>
      </c>
      <c r="T53" s="110" t="s">
        <v>477</v>
      </c>
    </row>
    <row r="54" spans="3:28" s="236" customFormat="1" ht="15" customHeight="1" thickTop="1" x14ac:dyDescent="0.25">
      <c r="C54" s="111" t="s">
        <v>321</v>
      </c>
      <c r="D54" s="112"/>
      <c r="E54" s="112"/>
      <c r="F54" s="112"/>
      <c r="G54" s="112"/>
      <c r="H54" s="112"/>
      <c r="I54" s="112"/>
      <c r="J54" s="112"/>
      <c r="K54" s="112"/>
      <c r="L54" s="112">
        <v>460.74400000000003</v>
      </c>
      <c r="M54" s="112">
        <v>465.55500000000001</v>
      </c>
      <c r="N54" s="112">
        <v>464.78699999999998</v>
      </c>
      <c r="O54" s="112">
        <v>461.50099999999998</v>
      </c>
      <c r="P54" s="112">
        <v>493.38200000000001</v>
      </c>
      <c r="Q54" s="112">
        <v>506.52499999999998</v>
      </c>
      <c r="R54" s="112">
        <v>500.54300000000001</v>
      </c>
      <c r="S54" s="112">
        <v>498.4</v>
      </c>
      <c r="T54" s="112">
        <v>529.4</v>
      </c>
      <c r="W54" s="294"/>
      <c r="X54" s="294"/>
      <c r="Y54" s="294"/>
      <c r="Z54" s="294"/>
      <c r="AA54" s="294"/>
      <c r="AB54" s="294"/>
    </row>
    <row r="55" spans="3:28" x14ac:dyDescent="0.25">
      <c r="C55" s="113" t="s">
        <v>322</v>
      </c>
      <c r="D55" s="114"/>
      <c r="E55" s="114"/>
      <c r="F55" s="114"/>
      <c r="G55" s="114"/>
      <c r="H55" s="114"/>
      <c r="I55" s="114"/>
      <c r="J55" s="114"/>
      <c r="K55" s="114"/>
      <c r="L55" s="114">
        <v>290.334</v>
      </c>
      <c r="M55" s="114">
        <v>294.89499999999998</v>
      </c>
      <c r="N55" s="114">
        <v>300.43799999999999</v>
      </c>
      <c r="O55" s="114">
        <v>314.81299999999999</v>
      </c>
      <c r="P55" s="114">
        <v>329.92599999999999</v>
      </c>
      <c r="Q55" s="114">
        <v>326.92</v>
      </c>
      <c r="R55" s="114">
        <v>335.50200000000001</v>
      </c>
      <c r="S55" s="114">
        <v>348.1</v>
      </c>
      <c r="T55" s="114">
        <v>359.2</v>
      </c>
      <c r="V55" s="236"/>
      <c r="W55" s="294"/>
      <c r="X55" s="294"/>
      <c r="Y55" s="294"/>
      <c r="Z55" s="294"/>
      <c r="AA55" s="294"/>
      <c r="AB55" s="294"/>
    </row>
    <row r="56" spans="3:28" x14ac:dyDescent="0.25">
      <c r="C56" s="113" t="s">
        <v>323</v>
      </c>
      <c r="D56" s="114"/>
      <c r="E56" s="114"/>
      <c r="F56" s="114"/>
      <c r="G56" s="114"/>
      <c r="H56" s="114"/>
      <c r="I56" s="114"/>
      <c r="J56" s="114"/>
      <c r="K56" s="114"/>
      <c r="L56" s="114">
        <v>72.204999999999998</v>
      </c>
      <c r="M56" s="114">
        <v>75.905000000000001</v>
      </c>
      <c r="N56" s="114">
        <v>75.713999999999999</v>
      </c>
      <c r="O56" s="114">
        <v>79.233999999999995</v>
      </c>
      <c r="P56" s="114">
        <v>83.841999999999999</v>
      </c>
      <c r="Q56" s="114">
        <v>80.373999999999995</v>
      </c>
      <c r="R56" s="114">
        <v>79.992999999999995</v>
      </c>
      <c r="S56" s="114">
        <v>100.7</v>
      </c>
      <c r="T56" s="114">
        <v>116.9</v>
      </c>
      <c r="V56" s="236"/>
      <c r="W56" s="294"/>
      <c r="X56" s="294"/>
      <c r="Y56" s="294"/>
      <c r="Z56" s="294"/>
      <c r="AA56" s="294"/>
      <c r="AB56" s="294"/>
    </row>
    <row r="57" spans="3:28" ht="15.75" thickBot="1" x14ac:dyDescent="0.3">
      <c r="C57" s="115" t="s">
        <v>383</v>
      </c>
      <c r="D57" s="114"/>
      <c r="E57" s="114"/>
      <c r="F57" s="114"/>
      <c r="G57" s="114"/>
      <c r="H57" s="114"/>
      <c r="I57" s="114"/>
      <c r="J57" s="114"/>
      <c r="K57" s="114"/>
      <c r="L57" s="114">
        <v>11.147</v>
      </c>
      <c r="M57" s="114">
        <v>12.734</v>
      </c>
      <c r="N57" s="114">
        <v>13.33</v>
      </c>
      <c r="O57" s="114">
        <v>14.680999999999999</v>
      </c>
      <c r="P57" s="114">
        <v>12.75</v>
      </c>
      <c r="Q57" s="114">
        <v>14.034000000000001</v>
      </c>
      <c r="R57" s="114">
        <v>16.960999999999999</v>
      </c>
      <c r="S57" s="114">
        <v>17.5</v>
      </c>
      <c r="T57" s="114">
        <v>13.848000000000001</v>
      </c>
      <c r="V57" s="236"/>
      <c r="W57" s="294"/>
      <c r="X57" s="294"/>
      <c r="Y57" s="294"/>
      <c r="Z57" s="294"/>
      <c r="AA57" s="294"/>
      <c r="AB57" s="294"/>
    </row>
    <row r="58" spans="3:28" x14ac:dyDescent="0.25">
      <c r="C58" s="124" t="s">
        <v>5</v>
      </c>
      <c r="D58" s="125"/>
      <c r="E58" s="125"/>
      <c r="F58" s="125"/>
      <c r="G58" s="125"/>
      <c r="H58" s="125"/>
      <c r="I58" s="125"/>
      <c r="J58" s="125"/>
      <c r="K58" s="125"/>
      <c r="L58" s="125">
        <v>834.43</v>
      </c>
      <c r="M58" s="125">
        <v>849.08900000000006</v>
      </c>
      <c r="N58" s="125">
        <v>854.26900000000001</v>
      </c>
      <c r="O58" s="125">
        <v>870.23</v>
      </c>
      <c r="P58" s="125">
        <v>919.89700000000005</v>
      </c>
      <c r="Q58" s="125">
        <v>927.85199999999998</v>
      </c>
      <c r="R58" s="125">
        <v>933</v>
      </c>
      <c r="S58" s="125">
        <v>964.697</v>
      </c>
      <c r="T58" s="125">
        <v>1019.348</v>
      </c>
      <c r="V58" s="236"/>
      <c r="W58" s="294"/>
      <c r="X58" s="294"/>
      <c r="Y58" s="294"/>
      <c r="Z58" s="294"/>
      <c r="AA58" s="294"/>
      <c r="AB58" s="294"/>
    </row>
    <row r="59" spans="3:28" x14ac:dyDescent="0.25">
      <c r="C59" s="234"/>
    </row>
    <row r="60" spans="3:28" x14ac:dyDescent="0.25">
      <c r="C60" s="67" t="s">
        <v>87</v>
      </c>
      <c r="D60" s="118"/>
      <c r="E60" s="118"/>
      <c r="F60" s="118"/>
      <c r="G60" s="118"/>
      <c r="H60" s="118"/>
      <c r="I60" s="118"/>
      <c r="J60" s="118"/>
      <c r="K60" s="118"/>
      <c r="L60" s="118"/>
      <c r="M60" s="118"/>
      <c r="N60" s="118"/>
      <c r="O60" s="118"/>
      <c r="P60" s="118"/>
      <c r="Q60" s="118"/>
      <c r="R60" s="118"/>
      <c r="S60" s="118"/>
      <c r="T60" s="118"/>
    </row>
    <row r="61" spans="3:28" ht="15" customHeight="1" x14ac:dyDescent="0.25">
      <c r="C61" s="284" t="s">
        <v>478</v>
      </c>
      <c r="D61" s="284"/>
      <c r="E61" s="284"/>
      <c r="F61" s="284"/>
      <c r="G61" s="284"/>
      <c r="H61" s="284"/>
      <c r="I61" s="284"/>
      <c r="J61" s="284"/>
      <c r="K61" s="284"/>
      <c r="L61" s="284"/>
      <c r="M61" s="284"/>
      <c r="N61" s="284"/>
      <c r="O61" s="284"/>
      <c r="P61" s="284"/>
      <c r="Q61" s="284"/>
      <c r="R61" s="284"/>
      <c r="S61" s="284"/>
      <c r="T61" s="284"/>
    </row>
    <row r="62" spans="3:28" x14ac:dyDescent="0.25">
      <c r="C62" s="198" t="s">
        <v>412</v>
      </c>
      <c r="N62" s="128"/>
      <c r="O62" s="128"/>
      <c r="P62" s="128"/>
    </row>
    <row r="63" spans="3:28" ht="15" customHeight="1" x14ac:dyDescent="0.25">
      <c r="C63" s="66" t="s">
        <v>469</v>
      </c>
      <c r="D63" s="198"/>
      <c r="E63" s="198"/>
      <c r="F63" s="198"/>
      <c r="G63" s="198"/>
      <c r="H63" s="198"/>
      <c r="I63" s="198"/>
      <c r="J63" s="198"/>
      <c r="K63" s="198"/>
      <c r="L63" s="198"/>
      <c r="M63" s="198"/>
      <c r="N63" s="198"/>
    </row>
    <row r="64" spans="3:28" x14ac:dyDescent="0.25">
      <c r="C64" s="198" t="s">
        <v>413</v>
      </c>
      <c r="D64" s="128"/>
      <c r="E64" s="128"/>
      <c r="F64" s="128"/>
      <c r="G64" s="128"/>
      <c r="H64" s="128"/>
      <c r="I64" s="128"/>
      <c r="J64" s="128"/>
      <c r="K64" s="128"/>
      <c r="L64" s="128"/>
      <c r="M64" s="128"/>
    </row>
    <row r="65" spans="3:16" x14ac:dyDescent="0.25">
      <c r="C65" s="198" t="s">
        <v>414</v>
      </c>
      <c r="D65" s="314"/>
      <c r="E65" s="314"/>
      <c r="F65" s="314"/>
      <c r="G65" s="314"/>
      <c r="H65" s="314"/>
      <c r="I65" s="314"/>
      <c r="J65" s="314"/>
      <c r="K65" s="314"/>
      <c r="L65" s="314"/>
      <c r="M65" s="314"/>
      <c r="N65" s="314"/>
      <c r="O65" s="314"/>
      <c r="P65" s="314"/>
    </row>
    <row r="66" spans="3:16" x14ac:dyDescent="0.25">
      <c r="C66" s="198" t="s">
        <v>385</v>
      </c>
      <c r="D66" s="314"/>
      <c r="E66" s="314"/>
      <c r="F66" s="314"/>
      <c r="G66" s="314"/>
      <c r="H66" s="314"/>
      <c r="I66" s="314"/>
      <c r="J66" s="314"/>
      <c r="K66" s="314"/>
      <c r="L66" s="314"/>
    </row>
  </sheetData>
  <pageMargins left="0.7" right="0.7" top="0.75" bottom="0.75" header="0.3" footer="0.3"/>
  <pageSetup paperSize="9" scale="51" fitToHeight="0" orientation="landscape"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5eb324-77c5-419e-a2a3-8c49df81c725">
      <Terms xmlns="http://schemas.microsoft.com/office/infopath/2007/PartnerControls"/>
    </lcf76f155ced4ddcb4097134ff3c332f>
    <TaxCatchAll xmlns="5d718e22-2282-47b2-a847-88972164b2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13" ma:contentTypeDescription="Create a new document." ma:contentTypeScope="" ma:versionID="2acd62fbcc0d2c5375d9378c14417c35">
  <xsd:schema xmlns:xsd="http://www.w3.org/2001/XMLSchema" xmlns:xs="http://www.w3.org/2001/XMLSchema" xmlns:p="http://schemas.microsoft.com/office/2006/metadata/properties" xmlns:ns2="d85eb324-77c5-419e-a2a3-8c49df81c725" xmlns:ns3="5d718e22-2282-47b2-a847-88972164b2c2" targetNamespace="http://schemas.microsoft.com/office/2006/metadata/properties" ma:root="true" ma:fieldsID="c0d584f3281b985030148362595fac30" ns2:_="" ns3:_="">
    <xsd:import namespace="d85eb324-77c5-419e-a2a3-8c49df81c725"/>
    <xsd:import namespace="5d718e22-2282-47b2-a847-88972164b2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f0feff6-477d-4a3b-9644-3abbf40f12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718e22-2282-47b2-a847-88972164b2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aaa221d-2b20-4701-8cce-fe640dfc746e}" ma:internalName="TaxCatchAll" ma:showField="CatchAllData" ma:web="5d718e22-2282-47b2-a847-88972164b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6C8A31-FD69-4311-B66A-8A62D8F31943}">
  <ds:schemaRefs>
    <ds:schemaRef ds:uri="http://schemas.microsoft.com/sharepoint/v3/contenttype/forms"/>
  </ds:schemaRefs>
</ds:datastoreItem>
</file>

<file path=customXml/itemProps2.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 ds:uri="d85eb324-77c5-419e-a2a3-8c49df81c725"/>
    <ds:schemaRef ds:uri="5d718e22-2282-47b2-a847-88972164b2c2"/>
  </ds:schemaRefs>
</ds:datastoreItem>
</file>

<file path=customXml/itemProps3.xml><?xml version="1.0" encoding="utf-8"?>
<ds:datastoreItem xmlns:ds="http://schemas.openxmlformats.org/officeDocument/2006/customXml" ds:itemID="{D2CEFA39-7D76-436C-9306-A738677CB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5d718e22-2282-47b2-a847-88972164b2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CIQ_LinkingNames</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Disclaimer!Print_Area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Pablo Bilbao Diez</cp:lastModifiedBy>
  <cp:lastPrinted>2026-04-27T14:04:40Z</cp:lastPrinted>
  <dcterms:created xsi:type="dcterms:W3CDTF">2020-09-07T09:02:19Z</dcterms:created>
  <dcterms:modified xsi:type="dcterms:W3CDTF">2026-05-05T18:44:54Z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y fmtid="{D5CDD505-2E9C-101B-9397-08002B2CF9AE}" pid="5" name="MediaServiceImageTags">
    <vt:lpwstr/>
  </property>
</Properties>
</file>