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ustomProperty2.bin" ContentType="application/vnd.openxmlformats-officedocument.spreadsheetml.customProperty"/>
  <Override PartName="/xl/comments1.xml" ContentType="application/vnd.openxmlformats-officedocument.spreadsheetml.comments+xml"/>
  <Override PartName="/xl/customProperty3.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verisure.sharepoint.com/sites/CFO_Office/Shared Documents/06. IR/03. Documents Uploaded into the Website/03. Trending Schedule/Topholding/"/>
    </mc:Choice>
  </mc:AlternateContent>
  <xr:revisionPtr revIDLastSave="339" documentId="8_{81EEB688-3702-4E0A-A482-7BC25741834E}" xr6:coauthVersionLast="47" xr6:coauthVersionMax="47" xr10:uidLastSave="{A4A3A293-E3FF-442F-96BE-DD1C9E0BC665}"/>
  <bookViews>
    <workbookView xWindow="-120" yWindow="-120" windowWidth="29040" windowHeight="15720" tabRatio="883" xr2:uid="{26710B3C-72C4-41CC-958D-8A1805872393}"/>
  </bookViews>
  <sheets>
    <sheet name="Cover" sheetId="30" r:id="rId1"/>
    <sheet name="Annual Summary" sheetId="31" r:id="rId2"/>
    <sheet name="Annual IS" sheetId="52" r:id="rId3"/>
    <sheet name="Annual BS" sheetId="25" r:id="rId4"/>
    <sheet name="Annual CF" sheetId="24" r:id="rId5"/>
    <sheet name="Annual ROCE" sheetId="41" r:id="rId6"/>
    <sheet name="Annual Cash Conversion" sheetId="44" r:id="rId7"/>
    <sheet name="Quarterly Summary" sheetId="32" r:id="rId8"/>
    <sheet name="Quarterly IS" sheetId="53" r:id="rId9"/>
    <sheet name="Quarterly BS" sheetId="17" r:id="rId10"/>
    <sheet name="Quarterly CF" sheetId="29" r:id="rId11"/>
    <sheet name="CIQ_LinkingNames" sheetId="62" state="hidden" r:id="rId12"/>
    <sheet name="Glosary" sheetId="40" r:id="rId13"/>
    <sheet name="Disclaimer" sheetId="35"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#REF!</definedName>
    <definedName name="___________________________________________rw3" hidden="1">#REF!</definedName>
    <definedName name="_________________________________________rw3" hidden="1">#REF!</definedName>
    <definedName name="_______________________________________rw3" hidden="1">#REF!</definedName>
    <definedName name="______________________________________rw3" hidden="1">#REF!</definedName>
    <definedName name="____________________________________rw3" hidden="1">#REF!</definedName>
    <definedName name="__________________________________rw3" hidden="1">#REF!</definedName>
    <definedName name="________________________________rw3" hidden="1">#REF!</definedName>
    <definedName name="_______________________________row2" hidden="1">#REF!</definedName>
    <definedName name="_______________________________rw3" hidden="1">#REF!</definedName>
    <definedName name="_______________________________rwo5" hidden="1">#REF!</definedName>
    <definedName name="______________________________row2" hidden="1">#REF!</definedName>
    <definedName name="______________________________rw3" hidden="1">#REF!</definedName>
    <definedName name="______________________________rwo5" hidden="1">#REF!</definedName>
    <definedName name="_____________________________row2" hidden="1">#REF!</definedName>
    <definedName name="_____________________________rw3" hidden="1">#REF!</definedName>
    <definedName name="_____________________________rwo5" hidden="1">#REF!</definedName>
    <definedName name="____________________________row2" hidden="1">#REF!</definedName>
    <definedName name="____________________________rwo5" hidden="1">#REF!</definedName>
    <definedName name="___________________________row2" hidden="1">#REF!</definedName>
    <definedName name="___________________________rw3" hidden="1">#REF!</definedName>
    <definedName name="___________________________rwo5" hidden="1">#REF!</definedName>
    <definedName name="__________________________row2" hidden="1">#REF!</definedName>
    <definedName name="__________________________rw3" hidden="1">#REF!</definedName>
    <definedName name="__________________________rwo5" hidden="1">#REF!</definedName>
    <definedName name="_________________________row2" hidden="1">#REF!</definedName>
    <definedName name="_________________________rw3" hidden="1">#REF!</definedName>
    <definedName name="_________________________rwo5" hidden="1">#REF!</definedName>
    <definedName name="________________________row2" hidden="1">#REF!</definedName>
    <definedName name="________________________rw3" hidden="1">#REF!</definedName>
    <definedName name="________________________rwo5" hidden="1">#REF!</definedName>
    <definedName name="_______________________row2" hidden="1">#REF!</definedName>
    <definedName name="_______________________rw3" hidden="1">#REF!</definedName>
    <definedName name="_______________________rwo5" hidden="1">#REF!</definedName>
    <definedName name="______________________row2" hidden="1">#REF!</definedName>
    <definedName name="______________________rw3" hidden="1">#REF!</definedName>
    <definedName name="______________________rwo5" hidden="1">#REF!</definedName>
    <definedName name="_____________________row2" hidden="1">#REF!</definedName>
    <definedName name="_____________________rw3" hidden="1">#REF!</definedName>
    <definedName name="_____________________rwo5" hidden="1">#REF!</definedName>
    <definedName name="____________________row2" hidden="1">#REF!</definedName>
    <definedName name="____________________rw3" hidden="1">#REF!</definedName>
    <definedName name="____________________rwo5" hidden="1">#REF!</definedName>
    <definedName name="___________________row2" hidden="1">#REF!</definedName>
    <definedName name="___________________rw3" hidden="1">#REF!</definedName>
    <definedName name="___________________rwo5" hidden="1">#REF!</definedName>
    <definedName name="__________________row2" hidden="1">#REF!</definedName>
    <definedName name="__________________rw3" hidden="1">#REF!</definedName>
    <definedName name="__________________rwo5" hidden="1">#REF!</definedName>
    <definedName name="_________________row2" hidden="1">#REF!</definedName>
    <definedName name="_________________rw3" hidden="1">#REF!</definedName>
    <definedName name="_________________rwo5" hidden="1">#REF!</definedName>
    <definedName name="________________row2" hidden="1">#REF!</definedName>
    <definedName name="________________rw3" hidden="1">#REF!</definedName>
    <definedName name="________________rwo5" hidden="1">#REF!</definedName>
    <definedName name="_______________row2" hidden="1">#REF!</definedName>
    <definedName name="_______________rw3" hidden="1">#REF!</definedName>
    <definedName name="_______________rwo5" hidden="1">#REF!</definedName>
    <definedName name="______________row2" hidden="1">#REF!</definedName>
    <definedName name="______________rw3" hidden="1">#REF!</definedName>
    <definedName name="______________rwo5" hidden="1">#REF!</definedName>
    <definedName name="_____________row2" hidden="1">#REF!</definedName>
    <definedName name="_____________rw3" hidden="1">#REF!</definedName>
    <definedName name="_____________rwo5" hidden="1">#REF!</definedName>
    <definedName name="____________row2" hidden="1">#REF!</definedName>
    <definedName name="____________rw3" hidden="1">#REF!</definedName>
    <definedName name="____________rwo5" hidden="1">#REF!</definedName>
    <definedName name="___________row2" hidden="1">#REF!</definedName>
    <definedName name="___________rw3" hidden="1">#REF!</definedName>
    <definedName name="___________rwo5" hidden="1">#REF!</definedName>
    <definedName name="__________PEY08">#REF!</definedName>
    <definedName name="__________PEY09" localSheetId="12">[1]Control!$B$10</definedName>
    <definedName name="__________PEY09">#REF!</definedName>
    <definedName name="__________row2" hidden="1">#REF!</definedName>
    <definedName name="__________rw3" hidden="1">#REF!</definedName>
    <definedName name="__________rwo5" hidden="1">#REF!</definedName>
    <definedName name="_________PEY08" localSheetId="12">#REF!</definedName>
    <definedName name="_________PEY08">#REF!</definedName>
    <definedName name="_________PEY09" localSheetId="12">#REF!</definedName>
    <definedName name="_________PEY09">#REF!</definedName>
    <definedName name="_________row2" hidden="1">#REF!</definedName>
    <definedName name="_________rw3" hidden="1">#REF!</definedName>
    <definedName name="_________rwo5" hidden="1">#REF!</definedName>
    <definedName name="________PEY08" localSheetId="12">#REF!</definedName>
    <definedName name="________PEY08">#REF!</definedName>
    <definedName name="________PEY09" localSheetId="12">#REF!</definedName>
    <definedName name="________PEY09">#REF!</definedName>
    <definedName name="________row2" hidden="1">#REF!</definedName>
    <definedName name="________rw3" hidden="1">#REF!</definedName>
    <definedName name="________rwo5" hidden="1">#REF!</definedName>
    <definedName name="_______PEY08" localSheetId="12">#REF!</definedName>
    <definedName name="_______PEY08">#REF!</definedName>
    <definedName name="_______PEY09" localSheetId="12">#REF!</definedName>
    <definedName name="_______PEY09">#REF!</definedName>
    <definedName name="_______row2" hidden="1">#REF!</definedName>
    <definedName name="_______rw3" hidden="1">#REF!</definedName>
    <definedName name="_______rwo5" hidden="1">#REF!</definedName>
    <definedName name="______PEY08" localSheetId="12">#REF!</definedName>
    <definedName name="______PEY08">#REF!</definedName>
    <definedName name="______PEY09" localSheetId="12">#REF!</definedName>
    <definedName name="______PEY09">#REF!</definedName>
    <definedName name="______row2" hidden="1">#REF!</definedName>
    <definedName name="______rw3" hidden="1">#REF!</definedName>
    <definedName name="______rwo5" hidden="1">#REF!</definedName>
    <definedName name="_____PEY08" localSheetId="12">#REF!</definedName>
    <definedName name="_____PEY08">#REF!</definedName>
    <definedName name="_____PEY09" localSheetId="12">#REF!</definedName>
    <definedName name="_____PEY09">#REF!</definedName>
    <definedName name="_____row2" hidden="1">#REF!</definedName>
    <definedName name="_____rw3" hidden="1">#REF!</definedName>
    <definedName name="_____rwo5" hidden="1">#REF!</definedName>
    <definedName name="____a1" hidden="1">{"mgmt forecast",#N/A,FALSE,"Mgmt Forecast";"dcf table",#N/A,FALSE,"Mgmt Forecast";"sensitivity",#N/A,FALSE,"Mgmt Forecast";"table inputs",#N/A,FALSE,"Mgmt Forecast";"calculations",#N/A,FALSE,"Mgmt Forecast"}</definedName>
    <definedName name="____a2" hidden="1">{"mgmt forecast",#N/A,FALSE,"Mgmt Forecast";"dcf table",#N/A,FALSE,"Mgmt Forecast";"sensitivity",#N/A,FALSE,"Mgmt Forecast";"table inputs",#N/A,FALSE,"Mgmt Forecast";"calculations",#N/A,FALSE,"Mgmt Forecast"}</definedName>
    <definedName name="____c" hidden="1">{"'OP 1999'!$A$7:$H$30"}</definedName>
    <definedName name="____PEY08" localSheetId="12">#REF!</definedName>
    <definedName name="____PEY08">#REF!</definedName>
    <definedName name="____PEY09" localSheetId="12">#REF!</definedName>
    <definedName name="____PEY09">#REF!</definedName>
    <definedName name="____row2" hidden="1">#REF!</definedName>
    <definedName name="____rw3" hidden="1">#REF!</definedName>
    <definedName name="____rwo5" hidden="1">#REF!</definedName>
    <definedName name="___For2002">#REF!</definedName>
    <definedName name="___PEY08" localSheetId="12">[2]CONTROL!$B$9</definedName>
    <definedName name="___PEY08">#REF!</definedName>
    <definedName name="___PEY09" localSheetId="12">#REF!</definedName>
    <definedName name="___PEY09">#REF!</definedName>
    <definedName name="___row2" hidden="1">#REF!</definedName>
    <definedName name="___RU1" localSheetId="12">[3]DP!$C$7</definedName>
    <definedName name="___RU1">#REF!</definedName>
    <definedName name="___RU2">#REF!</definedName>
    <definedName name="___RU3">[3]DP!$C$11</definedName>
    <definedName name="___rw3" hidden="1">#REF!</definedName>
    <definedName name="___rwo5" hidden="1">#REF!</definedName>
    <definedName name="__123Graph_A" hidden="1">#REF!</definedName>
    <definedName name="__123Graph_AChart1" hidden="1">#REF!</definedName>
    <definedName name="__123Graph_ACurrent" hidden="1">#REF!</definedName>
    <definedName name="__123Graph_B" hidden="1">#REF!</definedName>
    <definedName name="__123Graph_BHOBKEN4H" hidden="1">#REF!</definedName>
    <definedName name="__123Graph_BHOBOKEN" hidden="1">#REF!</definedName>
    <definedName name="__123Graph_C" hidden="1">'[4]VS-TOT'!#REF!</definedName>
    <definedName name="__123Graph_D" hidden="1">#REF!</definedName>
    <definedName name="__123Graph_E" hidden="1">#REF!</definedName>
    <definedName name="__123Graph_F" hidden="1">#REF!</definedName>
    <definedName name="__123Graph_LBL_A" hidden="1">#REF!</definedName>
    <definedName name="__123Graph_X" hidden="1">#REF!</definedName>
    <definedName name="__4_0__123Grap" hidden="1">#REF!</definedName>
    <definedName name="__8_0__123Grap" hidden="1">#REF!</definedName>
    <definedName name="__a1" hidden="1">{"mgmt forecast",#N/A,FALSE,"Mgmt Forecast";"dcf table",#N/A,FALSE,"Mgmt Forecast";"sensitivity",#N/A,FALSE,"Mgmt Forecast";"table inputs",#N/A,FALSE,"Mgmt Forecast";"calculations",#N/A,FALSE,"Mgmt Forecast"}</definedName>
    <definedName name="__A11" hidden="1">{#N/A,#N/A,FALSE,"Umsatz 99";#N/A,#N/A,FALSE,"ER 99 "}</definedName>
    <definedName name="__a2" hidden="1">{"mgmt forecast",#N/A,FALSE,"Mgmt Forecast";"dcf table",#N/A,FALSE,"Mgmt Forecast";"sensitivity",#N/A,FALSE,"Mgmt Forecast";"table inputs",#N/A,FALSE,"Mgmt Forecast";"calculations",#N/A,FALSE,"Mgmt Forecast"}</definedName>
    <definedName name="__c" hidden="1">{"Fiesta Facer Page",#N/A,FALSE,"Q_C_S";"Fiesta Main Page",#N/A,FALSE,"V_L";"Fiesta 95BP Struct",#N/A,FALSE,"StructBP";"Fiesta Post 95BP Struct",#N/A,FALSE,"AdjStructBP"}</definedName>
    <definedName name="__CCY1">#REF!</definedName>
    <definedName name="__CCY2">#REF!</definedName>
    <definedName name="__FDS_HYPERLINK_TOGGLE_STATE__" hidden="1">"ON"</definedName>
    <definedName name="__FDS_UNIQUE_RANGE_ID_GENERATOR_COUNTER" hidden="1">1</definedName>
    <definedName name="__For2002">#REF!</definedName>
    <definedName name="__PEY08">#REF!</definedName>
    <definedName name="__PEY09">#REF!</definedName>
    <definedName name="__Q3" hidden="1">{"SchD1",#N/A,FALSE,"Schedules";"SchD2",#N/A,FALSE,"Schedules"}</definedName>
    <definedName name="__row2" hidden="1">#REF!</definedName>
    <definedName name="__RU1">#REF!</definedName>
    <definedName name="__RU2" localSheetId="12">[3]DP!$C$9</definedName>
    <definedName name="__RU2">#REF!</definedName>
    <definedName name="__RU3" localSheetId="12">[3]DP!$C$11</definedName>
    <definedName name="__RU3">#REF!</definedName>
    <definedName name="__rw3" hidden="1">#REF!</definedName>
    <definedName name="__rwo5" hidden="1">#REF!</definedName>
    <definedName name="__xlfn.BAHTTEXT" hidden="1">#NAME?</definedName>
    <definedName name="__YE1">#REF!</definedName>
    <definedName name="__YE2">#REF!</definedName>
    <definedName name="__YE3">#REF!</definedName>
    <definedName name="_1" hidden="1">#REF!</definedName>
    <definedName name="_1__123Graph_ACHART_1" hidden="1">#REF!</definedName>
    <definedName name="_1__123Graph_BCHART_5" hidden="1">#REF!</definedName>
    <definedName name="_1__FDSAUDITLINK__" hidden="1">{"fdsup://IBCentral/FAT Viewer?action=UPDATE&amp;creator=factset&amp;DOC_NAME=fat:reuters_annual_source_window.fat&amp;display_string=Audit&amp;DYN_ARGS=TRUE&amp;VAR:ID1=30244510&amp;VAR:RCODE=FIBCEBITDA&amp;VAR:SDATE=20081299&amp;VAR:FREQ=Y&amp;VAR:RELITEM=RP&amp;VAR:CURRENCY=&amp;VAR:CURRSOURCE=EXS","HARE&amp;VAR:NATFREQ=ANNUAL&amp;VAR:RFIELD=FINALIZED&amp;VAR:DB_TYPE=&amp;VAR:UNITS=M&amp;window=popup&amp;width=450&amp;height=300&amp;START_MAXIMIZED=FALSE"}</definedName>
    <definedName name="_1_0__123Grap" hidden="1">#REF!</definedName>
    <definedName name="_1_0_0_K" hidden="1">#REF!</definedName>
    <definedName name="_1_123Grap" hidden="1">#REF!</definedName>
    <definedName name="_10___0__123Grap" hidden="1">#REF!</definedName>
    <definedName name="_10__123Graph_ACHART_108" hidden="1">#REF!</definedName>
    <definedName name="_100__123Graph_ACHART_62" hidden="1">#REF!</definedName>
    <definedName name="_101__123Graph_ACHART_63" hidden="1">#REF!</definedName>
    <definedName name="_102__123Graph_ACHART_64" hidden="1">#REF!</definedName>
    <definedName name="_103__123Graph_ACHART_65" hidden="1">#REF!</definedName>
    <definedName name="_104__123Graph_ACHART_66" hidden="1">#REF!</definedName>
    <definedName name="_105__123Graph_ACHART_68" hidden="1">#REF!</definedName>
    <definedName name="_106__123Graph_ACHART_69" hidden="1">#REF!</definedName>
    <definedName name="_107__123Graph_ACHART_7" hidden="1">#REF!</definedName>
    <definedName name="_108__123Graph_ACHART_70" hidden="1">#REF!</definedName>
    <definedName name="_109__123Graph_ACHART_71" hidden="1">#REF!</definedName>
    <definedName name="_11__123Graph_ACHART_109" hidden="1">#REF!</definedName>
    <definedName name="_11_0__123Grap" hidden="1">#REF!</definedName>
    <definedName name="_110__123Graph_ACHART_72" hidden="1">#REF!</definedName>
    <definedName name="_111__123Graph_ACHART_73" hidden="1">#REF!</definedName>
    <definedName name="_112__123Graph_ACHART_74" hidden="1">#REF!</definedName>
    <definedName name="_113__123Graph_ACHART_75" hidden="1">#REF!</definedName>
    <definedName name="_114__123Graph_ACHART_76" hidden="1">#REF!</definedName>
    <definedName name="_115__123Graph_ACHART_77" hidden="1">#REF!</definedName>
    <definedName name="_116__123Graph_ACHART_78" hidden="1">#REF!</definedName>
    <definedName name="_117__123Graph_ACHART_79" hidden="1">#REF!</definedName>
    <definedName name="_118__123Graph_ACHART_8" hidden="1">#REF!</definedName>
    <definedName name="_119__123Graph_ACHART_80" hidden="1">#REF!</definedName>
    <definedName name="_12______123Grap" hidden="1">#REF!</definedName>
    <definedName name="_12___0__123Grap" hidden="1">#REF!</definedName>
    <definedName name="_12__123Graph_ACHART_11" hidden="1">#REF!</definedName>
    <definedName name="_12_0__123Grap" hidden="1">#REF!</definedName>
    <definedName name="_120__123Graph_ACHART_81" hidden="1">#REF!</definedName>
    <definedName name="_121__123Graph_ACHART_82" hidden="1">#REF!</definedName>
    <definedName name="_122__123Graph_ACHART_83" hidden="1">#REF!</definedName>
    <definedName name="_123__123Graph_ACHART_84" hidden="1">#REF!</definedName>
    <definedName name="_124__123Graph_ACHART_85" hidden="1">#REF!</definedName>
    <definedName name="_125__123Graph_ACHART_86" hidden="1">#REF!</definedName>
    <definedName name="_126__123Graph_ACHART_87" hidden="1">#REF!</definedName>
    <definedName name="_127__123Graph_ACHART_88" hidden="1">#REF!</definedName>
    <definedName name="_128__123Graph_ACHART_89" hidden="1">#REF!</definedName>
    <definedName name="_129__123Graph_ACHART_9" hidden="1">#REF!</definedName>
    <definedName name="_13___0__123Grap" hidden="1">#REF!</definedName>
    <definedName name="_13__123Graph_ACHART_110" hidden="1">#REF!</definedName>
    <definedName name="_130__123Graph_ACHART_90" hidden="1">#REF!</definedName>
    <definedName name="_131__123Graph_ACHART_91" hidden="1">#REF!</definedName>
    <definedName name="_132__123Graph_ACHART_92" hidden="1">#REF!</definedName>
    <definedName name="_133__123Graph_ACHART_93" hidden="1">#REF!</definedName>
    <definedName name="_134__123Graph_ACHART_94" hidden="1">#REF!</definedName>
    <definedName name="_135__123Graph_ACHART_95" hidden="1">#REF!</definedName>
    <definedName name="_136__123Graph_ACHART_96" hidden="1">#REF!</definedName>
    <definedName name="_137__123Graph_ACHART_98" hidden="1">#REF!</definedName>
    <definedName name="_138__123Graph_ACHART_99" hidden="1">#REF!</definedName>
    <definedName name="_139__123Graph_BCHART_1" hidden="1">#REF!</definedName>
    <definedName name="_14____0__123Grap" hidden="1">#REF!</definedName>
    <definedName name="_14___0__123Grap" hidden="1">#REF!</definedName>
    <definedName name="_14__123Graph_ACHART_111" hidden="1">#REF!</definedName>
    <definedName name="_140__123Graph_BCHART_100" hidden="1">#REF!</definedName>
    <definedName name="_141__123Graph_BCHART_101" hidden="1">#REF!</definedName>
    <definedName name="_142__123Graph_BCHART_102" hidden="1">#REF!</definedName>
    <definedName name="_143__123Graph_BCHART_103" hidden="1">#REF!</definedName>
    <definedName name="_144__123Graph_BCHART_104" hidden="1">#REF!</definedName>
    <definedName name="_145__123Graph_BCHART_105" hidden="1">#REF!</definedName>
    <definedName name="_146__123Graph_BCHART_106" hidden="1">#REF!</definedName>
    <definedName name="_147__123Graph_BCHART_107" hidden="1">#REF!</definedName>
    <definedName name="_148__123Graph_BCHART_108" hidden="1">#REF!</definedName>
    <definedName name="_149__123Graph_BCHART_109" hidden="1">#REF!</definedName>
    <definedName name="_15______123Grap" hidden="1">#REF!</definedName>
    <definedName name="_15___0__123Grap" hidden="1">#REF!</definedName>
    <definedName name="_15__123Graph_ACHART_112" hidden="1">#REF!</definedName>
    <definedName name="_150__123Graph_BCHART_11" hidden="1">#REF!</definedName>
    <definedName name="_151__123Graph_BCHART_110" hidden="1">#REF!</definedName>
    <definedName name="_152__123Graph_BCHART_111" hidden="1">#REF!</definedName>
    <definedName name="_153__123Graph_BCHART_112" hidden="1">#REF!</definedName>
    <definedName name="_154__123Graph_BCHART_113" hidden="1">#REF!</definedName>
    <definedName name="_155__123Graph_BCHART_114" hidden="1">#REF!</definedName>
    <definedName name="_156__123Graph_BCHART_115" hidden="1">#REF!</definedName>
    <definedName name="_157__123Graph_BCHART_116" hidden="1">#REF!</definedName>
    <definedName name="_158__123Graph_BCHART_117" hidden="1">#REF!</definedName>
    <definedName name="_159__123Graph_BCHART_118" hidden="1">#REF!</definedName>
    <definedName name="_16___0__123Grap" hidden="1">#REF!</definedName>
    <definedName name="_16__123Graph_ACHART_113" hidden="1">#REF!</definedName>
    <definedName name="_160__123Graph_BCHART_119" hidden="1">#REF!</definedName>
    <definedName name="_161__123Graph_BCHART_12" hidden="1">#REF!</definedName>
    <definedName name="_162__123Graph_BCHART_120" hidden="1">#REF!</definedName>
    <definedName name="_163__123Graph_BCHART_121" hidden="1">#REF!</definedName>
    <definedName name="_164__123Graph_BCHART_122" hidden="1">#REF!</definedName>
    <definedName name="_165__123Graph_BCHART_123" hidden="1">#REF!</definedName>
    <definedName name="_166__123Graph_BCHART_124" hidden="1">#REF!</definedName>
    <definedName name="_167__123Graph_BCHART_125" hidden="1">#REF!</definedName>
    <definedName name="_168__123Graph_BCHART_126" hidden="1">#REF!</definedName>
    <definedName name="_169__123Graph_BCHART_127" hidden="1">#REF!</definedName>
    <definedName name="_17___0__123Grap" hidden="1">#REF!</definedName>
    <definedName name="_17__123Graph_ACHART_114" hidden="1">#REF!</definedName>
    <definedName name="_170__123Graph_BCHART_128" hidden="1">#REF!</definedName>
    <definedName name="_171__123Graph_BCHART_129" hidden="1">#REF!</definedName>
    <definedName name="_172__123Graph_BCHART_13" hidden="1">#REF!</definedName>
    <definedName name="_173__123Graph_BCHART_130" hidden="1">#REF!</definedName>
    <definedName name="_174__123Graph_BCHART_131" hidden="1">#REF!</definedName>
    <definedName name="_175__123Graph_BCHART_132" hidden="1">#REF!</definedName>
    <definedName name="_176__123Graph_BCHART_133" hidden="1">#REF!</definedName>
    <definedName name="_177__123Graph_BCHART_134" hidden="1">#REF!</definedName>
    <definedName name="_178__123Graph_BCHART_135" hidden="1">#REF!</definedName>
    <definedName name="_179__123Graph_BCHART_136" hidden="1">#REF!</definedName>
    <definedName name="_18______123Grap" hidden="1">#REF!</definedName>
    <definedName name="_18__123Graph_ACHART_115" hidden="1">#REF!</definedName>
    <definedName name="_180__123Graph_BCHART_137" hidden="1">#REF!</definedName>
    <definedName name="_181__123Graph_BCHART_138" hidden="1">#REF!</definedName>
    <definedName name="_182__123Graph_BCHART_139" hidden="1">#REF!</definedName>
    <definedName name="_183__123Graph_BCHART_14" hidden="1">#REF!</definedName>
    <definedName name="_184__123Graph_BCHART_140" hidden="1">#REF!</definedName>
    <definedName name="_185__123Graph_BCHART_141" hidden="1">#REF!</definedName>
    <definedName name="_186__123Graph_BCHART_15" hidden="1">#REF!</definedName>
    <definedName name="_187__123Graph_BCHART_16" hidden="1">#REF!</definedName>
    <definedName name="_188__123Graph_BCHART_17" hidden="1">#REF!</definedName>
    <definedName name="_189__123Graph_BCHART_18" hidden="1">#REF!</definedName>
    <definedName name="_19__123Graph_ACHART_116" hidden="1">#REF!</definedName>
    <definedName name="_190__123Graph_BCHART_19" hidden="1">#REF!</definedName>
    <definedName name="_191__123Graph_BCHART_2" hidden="1">#REF!</definedName>
    <definedName name="_192__123Graph_BCHART_20" hidden="1">#REF!</definedName>
    <definedName name="_193__123Graph_BCHART_21" hidden="1">#REF!</definedName>
    <definedName name="_194__123Graph_BCHART_22" hidden="1">#REF!</definedName>
    <definedName name="_195__123Graph_BCHART_23" hidden="1">#REF!</definedName>
    <definedName name="_196__123Graph_BCHART_24" hidden="1">#N/A</definedName>
    <definedName name="_197__123Graph_BCHART_25" hidden="1">#N/A</definedName>
    <definedName name="_198__123Graph_BCHART_26" hidden="1">#N/A</definedName>
    <definedName name="_199__123Graph_BCHART_27" hidden="1">#N/A</definedName>
    <definedName name="_1wrn.²Ä1­Ó¤ë1_Ü20¤H." hidden="1">{#N/A,#N/A,FALSE,"²Ä1­Ó¤ë"}</definedName>
    <definedName name="_2__123Graph_ACHART_100" hidden="1">#REF!</definedName>
    <definedName name="_2__FDSAUDITLINK__" hidden="1">{"fdsup://IBCentral/FAT Viewer?action=UPDATE&amp;creator=factset&amp;DOC_NAME=fat:reuters_annual_source_window.fat&amp;display_string=Audit&amp;DYN_ARGS=TRUE&amp;VAR:ID1=30244510&amp;VAR:RCODE=FIBCEBIT&amp;VAR:SDATE=20081299&amp;VAR:FREQ=Y&amp;VAR:RELITEM=RP&amp;VAR:CURRENCY=&amp;VAR:CURRSOURCE=EXSHA","RE&amp;VAR:NATFREQ=ANNUAL&amp;VAR:RFIELD=FINALIZED&amp;VAR:DB_TYPE=&amp;VAR:UNITS=M&amp;window=popup&amp;width=450&amp;height=300&amp;START_MAXIMIZED=FALSE"}</definedName>
    <definedName name="_2_0__123Grap" hidden="1">#REF!</definedName>
    <definedName name="_2_0_0_S" hidden="1">#REF!</definedName>
    <definedName name="_2_123Grap" hidden="1">#REF!</definedName>
    <definedName name="_20___0__123Grap" hidden="1">#REF!</definedName>
    <definedName name="_20__123Graph_ACHART_117" hidden="1">#REF!</definedName>
    <definedName name="_200__123Graph_BCHART_28" hidden="1">#N/A</definedName>
    <definedName name="_201__123Graph_BCHART_29" hidden="1">#REF!</definedName>
    <definedName name="_2017" localSheetId="12">#REF!</definedName>
    <definedName name="_2017">#REF!</definedName>
    <definedName name="_2018">#REF!</definedName>
    <definedName name="_202__123Graph_BCHART_3" hidden="1">#REF!</definedName>
    <definedName name="_203__123Graph_BCHART_30" hidden="1">#N/A</definedName>
    <definedName name="_204__123Graph_BCHART_31" hidden="1">#REF!</definedName>
    <definedName name="_205__123Graph_BCHART_32" hidden="1">#REF!</definedName>
    <definedName name="_206__123Graph_BCHART_33" hidden="1">#REF!</definedName>
    <definedName name="_207__123Graph_BCHART_34" hidden="1">#REF!</definedName>
    <definedName name="_208__123Graph_BCHART_35" hidden="1">#REF!</definedName>
    <definedName name="_209__123Graph_BCHART_36" hidden="1">#REF!</definedName>
    <definedName name="_21___0__123Grap" hidden="1">#REF!</definedName>
    <definedName name="_21__123Graph_ACHART_118" hidden="1">#REF!</definedName>
    <definedName name="_210__123Graph_BCHART_37" hidden="1">#REF!</definedName>
    <definedName name="_211__123Graph_BCHART_38" hidden="1">#REF!</definedName>
    <definedName name="_212__123Graph_BCHART_39" hidden="1">#REF!</definedName>
    <definedName name="_213__123Graph_BCHART_4" hidden="1">#REF!</definedName>
    <definedName name="_214__123Graph_BCHART_40" hidden="1">#REF!</definedName>
    <definedName name="_215__123Graph_BCHART_41" hidden="1">#REF!</definedName>
    <definedName name="_216__123Graph_BCHART_42" hidden="1">#REF!</definedName>
    <definedName name="_217__123Graph_BCHART_43" hidden="1">#REF!</definedName>
    <definedName name="_218__123Graph_BCHART_44" hidden="1">#REF!</definedName>
    <definedName name="_219__123Graph_BCHART_45" hidden="1">#REF!</definedName>
    <definedName name="_22__123Graph_ACHART_119" hidden="1">#REF!</definedName>
    <definedName name="_220__123Graph_BCHART_46" hidden="1">#REF!</definedName>
    <definedName name="_221__123Graph_BCHART_47" hidden="1">#REF!</definedName>
    <definedName name="_222__123Graph_BCHART_48" hidden="1">#REF!</definedName>
    <definedName name="_223__123Graph_BCHART_49" hidden="1">#REF!</definedName>
    <definedName name="_224__123Graph_BCHART_5" hidden="1">#REF!</definedName>
    <definedName name="_225__123Graph_BCHART_50" hidden="1">#REF!</definedName>
    <definedName name="_226__123Graph_BCHART_51" hidden="1">#REF!</definedName>
    <definedName name="_227__123Graph_BCHART_52" hidden="1">#REF!</definedName>
    <definedName name="_228__123Graph_BCHART_53" hidden="1">#REF!</definedName>
    <definedName name="_229__123Graph_BCHART_54" hidden="1">#REF!</definedName>
    <definedName name="_23__123Graph_ACHART_12" hidden="1">#REF!</definedName>
    <definedName name="_230__123Graph_BCHART_55" hidden="1">#REF!</definedName>
    <definedName name="_231__123Graph_BCHART_56" hidden="1">#REF!</definedName>
    <definedName name="_232__123Graph_BCHART_57" hidden="1">#REF!</definedName>
    <definedName name="_233__123Graph_BCHART_58" hidden="1">#REF!</definedName>
    <definedName name="_234__123Graph_BCHART_59" hidden="1">#REF!</definedName>
    <definedName name="_235__123Graph_BCHART_6" hidden="1">#REF!</definedName>
    <definedName name="_236__123Graph_BCHART_60" hidden="1">#REF!</definedName>
    <definedName name="_237__123Graph_BCHART_61" hidden="1">#REF!</definedName>
    <definedName name="_238__123Graph_BCHART_62" hidden="1">#REF!</definedName>
    <definedName name="_239__123Graph_BCHART_63" hidden="1">#REF!</definedName>
    <definedName name="_24__123Graph_ACHART_120" hidden="1">#REF!</definedName>
    <definedName name="_240__123Graph_BCHART_64" hidden="1">#REF!</definedName>
    <definedName name="_241__123Graph_BCHART_65" hidden="1">#REF!</definedName>
    <definedName name="_242__123Graph_BCHART_66" hidden="1">#REF!</definedName>
    <definedName name="_243__123Graph_BCHART_68" hidden="1">#REF!</definedName>
    <definedName name="_244__123Graph_BCHART_69" hidden="1">#REF!</definedName>
    <definedName name="_245__123Graph_BCHART_7" hidden="1">#REF!</definedName>
    <definedName name="_246__123Graph_BCHART_70" hidden="1">#REF!</definedName>
    <definedName name="_247__123Graph_BCHART_71" hidden="1">#REF!</definedName>
    <definedName name="_248__123Graph_BCHART_72" hidden="1">#REF!</definedName>
    <definedName name="_249__123Graph_BCHART_73" hidden="1">#REF!</definedName>
    <definedName name="_25__123Graph_ACHART_121" hidden="1">#REF!</definedName>
    <definedName name="_250__123Graph_BCHART_74" hidden="1">#REF!</definedName>
    <definedName name="_251__123Graph_BCHART_75" hidden="1">#REF!</definedName>
    <definedName name="_252__123Graph_BCHART_76" hidden="1">#REF!</definedName>
    <definedName name="_253__123Graph_BCHART_77" hidden="1">#REF!</definedName>
    <definedName name="_254__123Graph_BCHART_78" hidden="1">#REF!</definedName>
    <definedName name="_255__123Graph_BCHART_79" hidden="1">#REF!</definedName>
    <definedName name="_256__123Graph_BCHART_8" hidden="1">#REF!</definedName>
    <definedName name="_257__123Graph_BCHART_80" hidden="1">#REF!</definedName>
    <definedName name="_258__123Graph_BCHART_81" hidden="1">#REF!</definedName>
    <definedName name="_259__123Graph_BCHART_82" hidden="1">#REF!</definedName>
    <definedName name="_26__123Graph_ACHART_122" hidden="1">#REF!</definedName>
    <definedName name="_260__123Graph_BCHART_83" hidden="1">#REF!</definedName>
    <definedName name="_261__123Graph_BCHART_84" hidden="1">#REF!</definedName>
    <definedName name="_262__123Graph_BCHART_85" hidden="1">#REF!</definedName>
    <definedName name="_263__123Graph_BCHART_86" hidden="1">#REF!</definedName>
    <definedName name="_264__123Graph_BCHART_87" hidden="1">#REF!</definedName>
    <definedName name="_265__123Graph_BCHART_88" hidden="1">#REF!</definedName>
    <definedName name="_266__123Graph_BCHART_89" hidden="1">#REF!</definedName>
    <definedName name="_267__123Graph_BCHART_9" hidden="1">#REF!</definedName>
    <definedName name="_268__123Graph_BCHART_90" hidden="1">#REF!</definedName>
    <definedName name="_269__123Graph_BCHART_91" hidden="1">#REF!</definedName>
    <definedName name="_27__123Graph_ACHART_123" hidden="1">#REF!</definedName>
    <definedName name="_270__123Graph_BCHART_92" hidden="1">#REF!</definedName>
    <definedName name="_271__123Graph_BCHART_93" hidden="1">#REF!</definedName>
    <definedName name="_272__123Graph_BCHART_94" hidden="1">#REF!</definedName>
    <definedName name="_273__123Graph_BCHART_95" hidden="1">#REF!</definedName>
    <definedName name="_274__123Graph_BCHART_96" hidden="1">#REF!</definedName>
    <definedName name="_275__123Graph_BCHART_98" hidden="1">#REF!</definedName>
    <definedName name="_276__123Graph_BCHART_99" hidden="1">#REF!</definedName>
    <definedName name="_277__123Graph_CCHART_24" hidden="1">#N/A</definedName>
    <definedName name="_278__123Graph_CCHART_25" hidden="1">#N/A</definedName>
    <definedName name="_279__123Graph_CCHART_26" hidden="1">#N/A</definedName>
    <definedName name="_28__123Graph_ACHART_124" hidden="1">#REF!</definedName>
    <definedName name="_280__123Graph_CCHART_27" hidden="1">#N/A</definedName>
    <definedName name="_281__123Graph_CCHART_28" hidden="1">#N/A</definedName>
    <definedName name="_282__123Graph_CCHART_30" hidden="1">#N/A</definedName>
    <definedName name="_283__123Graph_DCHART_24" hidden="1">#N/A</definedName>
    <definedName name="_284__123Graph_DCHART_25" hidden="1">#N/A</definedName>
    <definedName name="_285__123Graph_DCHART_26" hidden="1">#N/A</definedName>
    <definedName name="_286__123Graph_DCHART_27" hidden="1">#N/A</definedName>
    <definedName name="_287__123Graph_DCHART_28" hidden="1">#N/A</definedName>
    <definedName name="_288__123Graph_DCHART_30" hidden="1">#N/A</definedName>
    <definedName name="_289__123Graph_ECHART_24" hidden="1">#N/A</definedName>
    <definedName name="_29__123Graph_ACHART_125" hidden="1">#REF!</definedName>
    <definedName name="_290__123Graph_ECHART_25" hidden="1">#N/A</definedName>
    <definedName name="_291__123Graph_ECHART_26" hidden="1">#N/A</definedName>
    <definedName name="_292__123Graph_ECHART_27" hidden="1">#N/A</definedName>
    <definedName name="_293__123Graph_ECHART_28" hidden="1">#N/A</definedName>
    <definedName name="_294__123Graph_ECHART_30" hidden="1">#N/A</definedName>
    <definedName name="_295__123Graph_FCHART_24" hidden="1">#N/A</definedName>
    <definedName name="_296__123Graph_FCHART_25" hidden="1">#N/A</definedName>
    <definedName name="_297__123Graph_FCHART_26" hidden="1">#N/A</definedName>
    <definedName name="_298__123Graph_FCHART_27" hidden="1">#N/A</definedName>
    <definedName name="_299__123Graph_FCHART_28" hidden="1">#N/A</definedName>
    <definedName name="_3___0__123Grap" hidden="1">#REF!</definedName>
    <definedName name="_3__123Graph_ACHART_101" hidden="1">#REF!</definedName>
    <definedName name="_3__FDSAUDITLINK__" hidden="1">{"fdsup://directions/FAT Viewer?action=UPDATE&amp;creator=factset&amp;DYN_ARGS=TRUE&amp;DOC_NAME=FAT:FQL_AUDITING_CLIENT_TEMPLATE.FAT&amp;display_string=Audit&amp;VAR:KEY=JKDONKDUFI&amp;VAR:QUERY=RkZfRU5UUlBSX1ZBTF9EQUlMWSgwLCwsLCwnRElMJyk=&amp;WINDOW=FIRST_POPUP&amp;HEIGHT=450&amp;WIDTH=450&amp;","START_MAXIMIZED=FALSE&amp;VAR:CALENDAR=FIVEDAY&amp;VAR:SYMBOL=077396&amp;VAR:INDEX=0"}</definedName>
    <definedName name="_3_0__123Grap" hidden="1">#REF!</definedName>
    <definedName name="_3_123Grap" hidden="1">#REF!</definedName>
    <definedName name="_30__123Graph_ACHART_126" hidden="1">#REF!</definedName>
    <definedName name="_300__123Graph_FCHART_30" hidden="1">#N/A</definedName>
    <definedName name="_301__123Graph_XCHART_1" hidden="1">#REF!</definedName>
    <definedName name="_302__123Graph_XCHART_100" hidden="1">#REF!</definedName>
    <definedName name="_303__123Graph_XCHART_101" hidden="1">#REF!</definedName>
    <definedName name="_304__123Graph_XCHART_102" hidden="1">#REF!</definedName>
    <definedName name="_305__123Graph_XCHART_103" hidden="1">#REF!</definedName>
    <definedName name="_306__123Graph_XCHART_104" hidden="1">#REF!</definedName>
    <definedName name="_307__123Graph_XCHART_105" hidden="1">#REF!</definedName>
    <definedName name="_308__123Graph_XCHART_106" hidden="1">#REF!</definedName>
    <definedName name="_309__123Graph_XCHART_107" hidden="1">#REF!</definedName>
    <definedName name="_31__123Graph_ACHART_127" hidden="1">#REF!</definedName>
    <definedName name="_310__123Graph_XCHART_108" hidden="1">#REF!</definedName>
    <definedName name="_311__123Graph_XCHART_109" hidden="1">#REF!</definedName>
    <definedName name="_312__123Graph_XCHART_11" hidden="1">#REF!</definedName>
    <definedName name="_313__123Graph_XCHART_110" hidden="1">#REF!</definedName>
    <definedName name="_314__123Graph_XCHART_111" hidden="1">#REF!</definedName>
    <definedName name="_315__123Graph_XCHART_112" hidden="1">#REF!</definedName>
    <definedName name="_316__123Graph_XCHART_113" hidden="1">#REF!</definedName>
    <definedName name="_317__123Graph_XCHART_114" hidden="1">#REF!</definedName>
    <definedName name="_318__123Graph_XCHART_115" hidden="1">#REF!</definedName>
    <definedName name="_319__123Graph_XCHART_116" hidden="1">#REF!</definedName>
    <definedName name="_32__123Graph_ACHART_128" hidden="1">#REF!</definedName>
    <definedName name="_320__123Graph_XCHART_117" hidden="1">#REF!</definedName>
    <definedName name="_321__123Graph_XCHART_118" hidden="1">#REF!</definedName>
    <definedName name="_322__123Graph_XCHART_119" hidden="1">#REF!</definedName>
    <definedName name="_323__123Graph_XCHART_12" hidden="1">#REF!</definedName>
    <definedName name="_324__123Graph_XCHART_120" hidden="1">#REF!</definedName>
    <definedName name="_325__123Graph_XCHART_121" hidden="1">#REF!</definedName>
    <definedName name="_326__123Graph_XCHART_122" hidden="1">#REF!</definedName>
    <definedName name="_327__123Graph_XCHART_123" hidden="1">#REF!</definedName>
    <definedName name="_328__123Graph_XCHART_124" hidden="1">#REF!</definedName>
    <definedName name="_329__123Graph_XCHART_125" hidden="1">#REF!</definedName>
    <definedName name="_33__123Graph_ACHART_129" hidden="1">#REF!</definedName>
    <definedName name="_330__123Graph_XCHART_126" hidden="1">#REF!</definedName>
    <definedName name="_331__123Graph_XCHART_127" hidden="1">#REF!</definedName>
    <definedName name="_332__123Graph_XCHART_128" hidden="1">#REF!</definedName>
    <definedName name="_333__123Graph_XCHART_129" hidden="1">#REF!</definedName>
    <definedName name="_334__123Graph_XCHART_13" hidden="1">#REF!</definedName>
    <definedName name="_335__123Graph_XCHART_130" hidden="1">#REF!</definedName>
    <definedName name="_336__123Graph_XCHART_131" hidden="1">#REF!</definedName>
    <definedName name="_337__123Graph_XCHART_132" hidden="1">#REF!</definedName>
    <definedName name="_338__123Graph_XCHART_133" hidden="1">#REF!</definedName>
    <definedName name="_339__123Graph_XCHART_134" hidden="1">#REF!</definedName>
    <definedName name="_34__123Graph_ACHART_13" hidden="1">#REF!</definedName>
    <definedName name="_340__123Graph_XCHART_135" hidden="1">#REF!</definedName>
    <definedName name="_341__123Graph_XCHART_136" hidden="1">#REF!</definedName>
    <definedName name="_342__123Graph_XCHART_137" hidden="1">#REF!</definedName>
    <definedName name="_343__123Graph_XCHART_138" hidden="1">#REF!</definedName>
    <definedName name="_344__123Graph_XCHART_139" hidden="1">#REF!</definedName>
    <definedName name="_345__123Graph_XCHART_14" hidden="1">#REF!</definedName>
    <definedName name="_346__123Graph_XCHART_140" hidden="1">#REF!</definedName>
    <definedName name="_347__123Graph_XCHART_141" hidden="1">#REF!</definedName>
    <definedName name="_348__123Graph_XCHART_16" hidden="1">#REF!</definedName>
    <definedName name="_349__123Graph_XCHART_17" hidden="1">#REF!</definedName>
    <definedName name="_35__123Graph_ACHART_130" hidden="1">#REF!</definedName>
    <definedName name="_350__123Graph_XCHART_18" hidden="1">#REF!</definedName>
    <definedName name="_351__123Graph_XCHART_19" hidden="1">#REF!</definedName>
    <definedName name="_352__123Graph_XCHART_2" hidden="1">#REF!</definedName>
    <definedName name="_353__123Graph_XCHART_20" hidden="1">#REF!</definedName>
    <definedName name="_354__123Graph_XCHART_21" hidden="1">#REF!</definedName>
    <definedName name="_355__123Graph_XCHART_22" hidden="1">#REF!</definedName>
    <definedName name="_356__123Graph_XCHART_23" hidden="1">#REF!</definedName>
    <definedName name="_357__123Graph_XCHART_24" hidden="1">#REF!</definedName>
    <definedName name="_358__123Graph_XCHART_25" hidden="1">#N/A</definedName>
    <definedName name="_359__123Graph_XCHART_26" hidden="1">#N/A</definedName>
    <definedName name="_36__123Graph_ACHART_131" hidden="1">#REF!</definedName>
    <definedName name="_360__123Graph_XCHART_27" hidden="1">#N/A</definedName>
    <definedName name="_361__123Graph_XCHART_28" hidden="1">#N/A</definedName>
    <definedName name="_362__123Graph_XCHART_29" hidden="1">#REF!</definedName>
    <definedName name="_363__123Graph_XCHART_3" hidden="1">#REF!</definedName>
    <definedName name="_364__123Graph_XCHART_30" hidden="1">#N/A</definedName>
    <definedName name="_365__123Graph_XCHART_31" hidden="1">#REF!</definedName>
    <definedName name="_366__123Graph_XCHART_32" hidden="1">#REF!</definedName>
    <definedName name="_367__123Graph_XCHART_33" hidden="1">#REF!</definedName>
    <definedName name="_368__123Graph_XCHART_34" hidden="1">#REF!</definedName>
    <definedName name="_369__123Graph_XCHART_35" hidden="1">#REF!</definedName>
    <definedName name="_37__123Graph_ACHART_132" hidden="1">#REF!</definedName>
    <definedName name="_370__123Graph_XCHART_36" hidden="1">#REF!</definedName>
    <definedName name="_371__123Graph_XCHART_37" hidden="1">#REF!</definedName>
    <definedName name="_372__123Graph_XCHART_38" hidden="1">#REF!</definedName>
    <definedName name="_373__123Graph_XCHART_39" hidden="1">#REF!</definedName>
    <definedName name="_374__123Graph_XCHART_4" hidden="1">#REF!</definedName>
    <definedName name="_375__123Graph_XCHART_40" hidden="1">#REF!</definedName>
    <definedName name="_376__123Graph_XCHART_41" hidden="1">#REF!</definedName>
    <definedName name="_377__123Graph_XCHART_42" hidden="1">#REF!</definedName>
    <definedName name="_378__123Graph_XCHART_43" hidden="1">#REF!</definedName>
    <definedName name="_379__123Graph_XCHART_44" hidden="1">#REF!</definedName>
    <definedName name="_38__123Graph_ACHART_133" hidden="1">#REF!</definedName>
    <definedName name="_380__123Graph_XCHART_45" hidden="1">#REF!</definedName>
    <definedName name="_381__123Graph_XCHART_46" hidden="1">#REF!</definedName>
    <definedName name="_382__123Graph_XCHART_47" hidden="1">#REF!</definedName>
    <definedName name="_383__123Graph_XCHART_48" hidden="1">#REF!</definedName>
    <definedName name="_384__123Graph_XCHART_49" hidden="1">#REF!</definedName>
    <definedName name="_385__123Graph_XCHART_5" hidden="1">#REF!</definedName>
    <definedName name="_386__123Graph_XCHART_50" hidden="1">#REF!</definedName>
    <definedName name="_387__123Graph_XCHART_51" hidden="1">#REF!</definedName>
    <definedName name="_388__123Graph_XCHART_52" hidden="1">#REF!</definedName>
    <definedName name="_389__123Graph_XCHART_53" hidden="1">#REF!</definedName>
    <definedName name="_39__123Graph_ACHART_134" hidden="1">#REF!</definedName>
    <definedName name="_390__123Graph_XCHART_54" hidden="1">#REF!</definedName>
    <definedName name="_391__123Graph_XCHART_55" hidden="1">#REF!</definedName>
    <definedName name="_392__123Graph_XCHART_56" hidden="1">#REF!</definedName>
    <definedName name="_393__123Graph_XCHART_57" hidden="1">#REF!</definedName>
    <definedName name="_394__123Graph_XCHART_58" hidden="1">#REF!</definedName>
    <definedName name="_395__123Graph_XCHART_59" hidden="1">#REF!</definedName>
    <definedName name="_396__123Graph_XCHART_6" hidden="1">#REF!</definedName>
    <definedName name="_397__123Graph_XCHART_60" hidden="1">#REF!</definedName>
    <definedName name="_398__123Graph_XCHART_61" hidden="1">#REF!</definedName>
    <definedName name="_399__123Graph_XCHART_62" hidden="1">#REF!</definedName>
    <definedName name="_4___0__123Grap" hidden="1">#REF!</definedName>
    <definedName name="_4__123Graph_ACHART_102" hidden="1">#REF!</definedName>
    <definedName name="_4__123Graph_AChart_1AJ" hidden="1">#REF!</definedName>
    <definedName name="_4_0__123Grap" hidden="1">#REF!</definedName>
    <definedName name="_40__123Graph_ACHART_135" hidden="1">#REF!</definedName>
    <definedName name="_400__123Graph_XCHART_63" hidden="1">#REF!</definedName>
    <definedName name="_401__123Graph_XCHART_64" hidden="1">#REF!</definedName>
    <definedName name="_402__123Graph_XCHART_65" hidden="1">#REF!</definedName>
    <definedName name="_403__123Graph_XCHART_66" hidden="1">#REF!</definedName>
    <definedName name="_404__123Graph_XCHART_68" hidden="1">#REF!</definedName>
    <definedName name="_405__123Graph_XCHART_69" hidden="1">#REF!</definedName>
    <definedName name="_406__123Graph_XCHART_7" hidden="1">#REF!</definedName>
    <definedName name="_407__123Graph_XCHART_70" hidden="1">#REF!</definedName>
    <definedName name="_408__123Graph_XCHART_71" hidden="1">#REF!</definedName>
    <definedName name="_409__123Graph_XCHART_72" hidden="1">#REF!</definedName>
    <definedName name="_41__123Graph_ACHART_136" hidden="1">#REF!</definedName>
    <definedName name="_410__123Graph_XCHART_73" hidden="1">#REF!</definedName>
    <definedName name="_411__123Graph_XCHART_74" hidden="1">#REF!</definedName>
    <definedName name="_412__123Graph_XCHART_75" hidden="1">#REF!</definedName>
    <definedName name="_413__123Graph_XCHART_76" hidden="1">#REF!</definedName>
    <definedName name="_414__123Graph_XCHART_77" hidden="1">#REF!</definedName>
    <definedName name="_415__123Graph_XCHART_78" hidden="1">#REF!</definedName>
    <definedName name="_416__123Graph_XCHART_79" hidden="1">#REF!</definedName>
    <definedName name="_417__123Graph_XCHART_8" hidden="1">#REF!</definedName>
    <definedName name="_418__123Graph_XCHART_80" hidden="1">#REF!</definedName>
    <definedName name="_419__123Graph_XCHART_81" hidden="1">#REF!</definedName>
    <definedName name="_42__123Graph_ACHART_137" hidden="1">#REF!</definedName>
    <definedName name="_420__123Graph_XCHART_82" hidden="1">#REF!</definedName>
    <definedName name="_421__123Graph_XCHART_83" hidden="1">#REF!</definedName>
    <definedName name="_422__123Graph_XCHART_84" hidden="1">#REF!</definedName>
    <definedName name="_423__123Graph_XCHART_85" hidden="1">#REF!</definedName>
    <definedName name="_424__123Graph_XCHART_86" hidden="1">#REF!</definedName>
    <definedName name="_425__123Graph_XCHART_87" hidden="1">#REF!</definedName>
    <definedName name="_426__123Graph_XCHART_88" hidden="1">#REF!</definedName>
    <definedName name="_427__123Graph_XCHART_89" hidden="1">#REF!</definedName>
    <definedName name="_428__123Graph_XCHART_9" hidden="1">#REF!</definedName>
    <definedName name="_429__123Graph_XCHART_90" hidden="1">#REF!</definedName>
    <definedName name="_43__123Graph_ACHART_138" hidden="1">#REF!</definedName>
    <definedName name="_430__123Graph_XCHART_91" hidden="1">#REF!</definedName>
    <definedName name="_431__123Graph_XCHART_92" hidden="1">#REF!</definedName>
    <definedName name="_432__123Graph_XCHART_93" hidden="1">#REF!</definedName>
    <definedName name="_433__123Graph_XCHART_94" hidden="1">#REF!</definedName>
    <definedName name="_434__123Graph_XCHART_95" hidden="1">#REF!</definedName>
    <definedName name="_435__123Graph_XCHART_96" hidden="1">#REF!</definedName>
    <definedName name="_436__123Graph_XCHART_98" hidden="1">#REF!</definedName>
    <definedName name="_437__123Graph_XCHART_99" hidden="1">#REF!</definedName>
    <definedName name="_44__123Graph_ACHART_139" hidden="1">#REF!</definedName>
    <definedName name="_45__123Graph_ACHART_14" hidden="1">#REF!</definedName>
    <definedName name="_46__123Graph_ACHART_140" hidden="1">#REF!</definedName>
    <definedName name="_47__123Graph_ACHART_141" hidden="1">#REF!</definedName>
    <definedName name="_48__123Graph_ACHART_15" hidden="1">#REF!</definedName>
    <definedName name="_49__123Graph_ACHART_16" hidden="1">#REF!</definedName>
    <definedName name="_5____0__123Grap" hidden="1">#REF!</definedName>
    <definedName name="_5__123Graph_ACHART_103" hidden="1">#REF!</definedName>
    <definedName name="_5__123Graph_AChart_1Q" hidden="1">#REF!</definedName>
    <definedName name="_5_0__123Grap" hidden="1">#REF!</definedName>
    <definedName name="_50__123Graph_ACHART_17" hidden="1">#REF!</definedName>
    <definedName name="_51__123Graph_ACHART_18" hidden="1">#REF!</definedName>
    <definedName name="_52__123Graph_ACHART_19" hidden="1">#REF!</definedName>
    <definedName name="_53__123Graph_ACHART_2" hidden="1">#REF!</definedName>
    <definedName name="_54__123Graph_ACHART_20" hidden="1">#REF!</definedName>
    <definedName name="_55__123Graph_ACHART_21" hidden="1">#REF!</definedName>
    <definedName name="_56__123Graph_ACHART_22" hidden="1">#REF!</definedName>
    <definedName name="_57__123Graph_ACHART_23" hidden="1">#REF!</definedName>
    <definedName name="_58__123Graph_ACHART_24" hidden="1">#REF!</definedName>
    <definedName name="_59__123Graph_ACHART_25" hidden="1">#N/A</definedName>
    <definedName name="_6__123Graph_ACHART_104" hidden="1">#REF!</definedName>
    <definedName name="_6__123Graph_BChart_1Q" hidden="1">#REF!</definedName>
    <definedName name="_6_0__123Grap" hidden="1">#REF!</definedName>
    <definedName name="_6_123Grap" hidden="1">#REF!</definedName>
    <definedName name="_60__123Graph_ACHART_26" hidden="1">#N/A</definedName>
    <definedName name="_61__123Graph_ACHART_27" hidden="1">#N/A</definedName>
    <definedName name="_62__123Graph_ACHART_28" hidden="1">#N/A</definedName>
    <definedName name="_63__123Graph_ACHART_29" hidden="1">#REF!</definedName>
    <definedName name="_64__123Graph_ACHART_3" hidden="1">#REF!</definedName>
    <definedName name="_65__123Graph_ACHART_30" hidden="1">#N/A</definedName>
    <definedName name="_66__123Graph_ACHART_31" hidden="1">#REF!</definedName>
    <definedName name="_67__123Graph_ACHART_32" hidden="1">#REF!</definedName>
    <definedName name="_68__123Graph_ACHART_33" hidden="1">#REF!</definedName>
    <definedName name="_69__123Graph_ACHART_34" hidden="1">#REF!</definedName>
    <definedName name="_7__123Graph_ACHART_105" hidden="1">#REF!</definedName>
    <definedName name="_7_123Grap" hidden="1">#REF!</definedName>
    <definedName name="_70__123Graph_ACHART_35" hidden="1">#REF!</definedName>
    <definedName name="_71__123Graph_ACHART_36" hidden="1">#REF!</definedName>
    <definedName name="_72__123Graph_ACHART_37" hidden="1">#REF!</definedName>
    <definedName name="_73__123Graph_ACHART_38" hidden="1">#REF!</definedName>
    <definedName name="_74__123Graph_ACHART_39" hidden="1">#REF!</definedName>
    <definedName name="_75__123Graph_ACHART_4" hidden="1">#REF!</definedName>
    <definedName name="_76__123Graph_ACHART_40" hidden="1">#REF!</definedName>
    <definedName name="_77__123Graph_ACHART_41" hidden="1">#REF!</definedName>
    <definedName name="_78__123Graph_ACHART_42" hidden="1">#REF!</definedName>
    <definedName name="_79__123Graph_ACHART_43" hidden="1">#REF!</definedName>
    <definedName name="_8__123Graph_ACHART_106" hidden="1">#REF!</definedName>
    <definedName name="_8_0__123Grap" hidden="1">#REF!</definedName>
    <definedName name="_80__123Graph_ACHART_44" hidden="1">#REF!</definedName>
    <definedName name="_81__123Graph_ACHART_45" hidden="1">#REF!</definedName>
    <definedName name="_82__123Graph_ACHART_46" hidden="1">#REF!</definedName>
    <definedName name="_83__123Graph_ACHART_47" hidden="1">#REF!</definedName>
    <definedName name="_84__123Graph_ACHART_48" hidden="1">#REF!</definedName>
    <definedName name="_85__123Graph_ACHART_49" hidden="1">#REF!</definedName>
    <definedName name="_86__123Graph_ACHART_5" hidden="1">#REF!</definedName>
    <definedName name="_87__123Graph_ACHART_50" hidden="1">#REF!</definedName>
    <definedName name="_88__123Graph_ACHART_51" hidden="1">#REF!</definedName>
    <definedName name="_89__123Graph_ACHART_52" hidden="1">#REF!</definedName>
    <definedName name="_9___0__123Grap" hidden="1">#REF!</definedName>
    <definedName name="_9__123Graph_ACHART_107" hidden="1">#REF!</definedName>
    <definedName name="_9_123Grap" hidden="1">#REF!</definedName>
    <definedName name="_90__123Graph_ACHART_53" hidden="1">#REF!</definedName>
    <definedName name="_91__123Graph_ACHART_54" hidden="1">#REF!</definedName>
    <definedName name="_92__123Graph_ACHART_55" hidden="1">#REF!</definedName>
    <definedName name="_93__123Graph_ACHART_56" hidden="1">#REF!</definedName>
    <definedName name="_94__123Graph_ACHART_57" hidden="1">#REF!</definedName>
    <definedName name="_95__123Graph_ACHART_58" hidden="1">#REF!</definedName>
    <definedName name="_96__123Graph_ACHART_59" hidden="1">#REF!</definedName>
    <definedName name="_97__123Graph_ACHART_6" hidden="1">#REF!</definedName>
    <definedName name="_98__123Graph_ACHART_60" hidden="1">#REF!</definedName>
    <definedName name="_99__123Graph_ACHART_61" hidden="1">#REF!</definedName>
    <definedName name="_a1" hidden="1">{"mgmt forecast",#N/A,FALSE,"Mgmt Forecast";"dcf table",#N/A,FALSE,"Mgmt Forecast";"sensitivity",#N/A,FALSE,"Mgmt Forecast";"table inputs",#N/A,FALSE,"Mgmt Forecast";"calculations",#N/A,FALSE,"Mgmt Forecast"}</definedName>
    <definedName name="_A11" hidden="1">{#N/A,#N/A,FALSE,"Umsatz 99";#N/A,#N/A,FALSE,"ER 99 "}</definedName>
    <definedName name="_a2" hidden="1">{"mgmt forecast",#N/A,FALSE,"Mgmt Forecast";"dcf table",#N/A,FALSE,"Mgmt Forecast";"sensitivity",#N/A,FALSE,"Mgmt Forecast";"table inputs",#N/A,FALSE,"Mgmt Forecast";"calculations",#N/A,FALSE,"Mgmt Forecast"}</definedName>
    <definedName name="_abc1" hidden="1">{#N/A,#N/A,TRUE,"Cover sheet";#N/A,#N/A,TRUE,"Summary";#N/A,#N/A,TRUE,"Key Assumptions";#N/A,#N/A,TRUE,"Profit &amp; Loss";#N/A,#N/A,TRUE,"Balance Sheet";#N/A,#N/A,TRUE,"Cashflow";#N/A,#N/A,TRUE,"IRR";#N/A,#N/A,TRUE,"Ratios";#N/A,#N/A,TRUE,"Debt analysis"}</definedName>
    <definedName name="_adf1" hidden="1">{#N/A,#N/A,TRUE,"Cover sheet";#N/A,#N/A,TRUE,"Summary";#N/A,#N/A,TRUE,"Key Assumptions";#N/A,#N/A,TRUE,"Profit &amp; Loss";#N/A,#N/A,TRUE,"Balance Sheet";#N/A,#N/A,TRUE,"Cashflow";#N/A,#N/A,TRUE,"IRR";#N/A,#N/A,TRUE,"Ratios";#N/A,#N/A,TRUE,"Debt analysis"}</definedName>
    <definedName name="_ADR1" localSheetId="12">'[5]Mode d emploie et exemple'!$C$9</definedName>
    <definedName name="_ADR1">#REF!</definedName>
    <definedName name="_ADR2">#REF!</definedName>
    <definedName name="_ADR3" localSheetId="12">'[5]Mode d emploie et exemple'!$C$11</definedName>
    <definedName name="_ADR3">#REF!</definedName>
    <definedName name="_ADR4" localSheetId="12">#REF!</definedName>
    <definedName name="_ADR4">#REF!</definedName>
    <definedName name="_ADR5" localSheetId="12">'[5]Mode d emploie et exemple'!$C$13</definedName>
    <definedName name="_ADR5">#REF!</definedName>
    <definedName name="_All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SD1" localSheetId="12">#REF!</definedName>
    <definedName name="_ASD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Automa_Permi">#REF!</definedName>
    <definedName name="_b" hidden="1">#REF!</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dm.00F8C1F0AEE84F7E9E330C58A62EAE8B.edm" hidden="1">#REF!</definedName>
    <definedName name="_bdm.02E29E7B1053433EA3CCCBE4E5141596.edm" hidden="1">#REF!</definedName>
    <definedName name="_bdm.04C5AA2600C748D9976A3AFD2C93DCC8.edm" hidden="1">#REF!</definedName>
    <definedName name="_bdm.078682DCAB16450A85FD74463F1BD950.edm" hidden="1">#REF!</definedName>
    <definedName name="_bdm.087E946894864BDCA93D70DD860E808B.edm" hidden="1">#REF!</definedName>
    <definedName name="_bdm.0C6731EA5BB446B486226ADC061E5B55.edm" hidden="1">#REF!</definedName>
    <definedName name="_bdm.115ADD277AB34B0C9B88ECFBF496249B.edm" hidden="1">#REF!</definedName>
    <definedName name="_bdm.11EB72ACE3374B1CB252FDD683429D59.edm" hidden="1">#REF!</definedName>
    <definedName name="_bdm.1571518A11C24C97A38D4DE75B053AFD.edm" hidden="1">#REF!</definedName>
    <definedName name="_bdm.18648CE7D7374A9493CD98BD470140A1.edm" hidden="1">#REF!</definedName>
    <definedName name="_bdm.19A8D364E53543C88276280D6F015454.edm" hidden="1">#REF!</definedName>
    <definedName name="_bdm.1AF4D27A0D474BF185C5A9CD1C5EAE38.edm" hidden="1">#REF!</definedName>
    <definedName name="_bdm.1D18DF6CFA684AC680C55077554D7B94.edm" hidden="1">#REF!</definedName>
    <definedName name="_bdm.1ECA09EBBF0E4256A19746757E15BB40.edm" hidden="1">#REF!</definedName>
    <definedName name="_bdm.2219B6B9DA9A409BB48FB49235AB2BF4.edm" hidden="1">#REF!</definedName>
    <definedName name="_bdm.226CB6BCC67D4048B8BE34661D9B240F.edm" hidden="1">#REF!</definedName>
    <definedName name="_bdm.237DA038DC964BCFAF1F66A962FD9166.edm" hidden="1">#REF!</definedName>
    <definedName name="_bdm.261112BAE8204F8280374C78A1E02552.edm" hidden="1">#REF!</definedName>
    <definedName name="_bdm.27D6534ED2D94BC49A5D0622B99BFA1C.edm" hidden="1">#REF!</definedName>
    <definedName name="_bdm.28CA861A83D848F2BA2338062BB287BF.edm" hidden="1">#REF!</definedName>
    <definedName name="_bdm.2C84A3B80B434D40BBF2FCC060EC8AA8.edm" hidden="1">#REF!</definedName>
    <definedName name="_bdm.2E5C3B24FC524D7985618B092F3CEBF5.edm" hidden="1">#REF!</definedName>
    <definedName name="_bdm.2E67EE077920481EAD22E06729917489.edm" hidden="1">#REF!</definedName>
    <definedName name="_bdm.2FFA9C4FA8A44F3882F94F9A0A6C23F3.edm" hidden="1">#REF!</definedName>
    <definedName name="_bdm.34C4DAD029D048F19B9531FEFBB3F150.edm" hidden="1">#REF!</definedName>
    <definedName name="_bdm.366416D132E9473EBC9264C3384F125F.edm" hidden="1">#REF!</definedName>
    <definedName name="_bdm.3A9120BA774047759840A4900C80A67C.edm" hidden="1">#REF!</definedName>
    <definedName name="_bdm.3AA1F6EBE94E4EF2A6B8885CA15A3AC0.edm" hidden="1">#REF!</definedName>
    <definedName name="_bdm.3C6FEB15B3724B629EB475F3DDABB357.edm" hidden="1">#REF!</definedName>
    <definedName name="_bdm.3FB8BE64D2964A24B1498FEB92064258.edm" hidden="1">#REF!</definedName>
    <definedName name="_bdm.418638C7AAD843FFAE8A28CD0C61E862.edm" hidden="1">#REF!</definedName>
    <definedName name="_bdm.425FA07D07574069B675E5DC56A3AA1A.edm" hidden="1">#REF!</definedName>
    <definedName name="_bdm.44C4106DCB464E51951B6B466B6FD355.edm" hidden="1">#REF!</definedName>
    <definedName name="_bdm.453A889421374585A44D397776A28F15.edm" hidden="1">#REF!</definedName>
    <definedName name="_bdm.46EF9FC0291D4DA08BB286A25B3ACC0A.edm" hidden="1">#REF!</definedName>
    <definedName name="_bdm.4B9D4F2C3B5C4E6FA54E8EA5AD9A430B.edm" hidden="1">#REF!</definedName>
    <definedName name="_bdm.4C0F54E9AF7344ABA9A0347E5BDEA6A7.edm" hidden="1">#REF!</definedName>
    <definedName name="_bdm.4E34CC37C4C24503B0558313D9E50F3E.edm" hidden="1">#REF!</definedName>
    <definedName name="_bdm.4FF860A5797C4BE592AC8C2FA6E79FBD.edm" hidden="1">#REF!</definedName>
    <definedName name="_bdm.507D8D2867AB48E79834FFAAA18F4579.edm" hidden="1">#REF!</definedName>
    <definedName name="_bdm.531110BFAEF24C429E73ED95EEAB2B40.edm" hidden="1">#REF!</definedName>
    <definedName name="_bdm.54EB130DF64A4EC49845D37253F1BA5F.edm" hidden="1">#REF!</definedName>
    <definedName name="_bdm.55798541B9994E74B8C9163FD6ABCE05.edm" hidden="1">#REF!</definedName>
    <definedName name="_bdm.58349C7A62924C75B48EAFA9D57BABB0.edm" hidden="1">#REF!</definedName>
    <definedName name="_bdm.5949FC4457714059AA9ADC9294E91924.edm" hidden="1">#REF!</definedName>
    <definedName name="_bdm.5D685B7C6E1841F0AEA8317EB4425264.edm" hidden="1">#REF!</definedName>
    <definedName name="_bdm.5E680638CD884488B71DD42401B22F1E.edm" hidden="1">#REF!</definedName>
    <definedName name="_bdm.6469693EEE2841B6AE43A0CC0FCD709D.edm" hidden="1">#REF!</definedName>
    <definedName name="_bdm.6FC039CADC974FFA9B5F8289F9106A69.edm" hidden="1">#REF!</definedName>
    <definedName name="_bdm.75CD7042B4C5449095D0FEAF568F54D3.edm" hidden="1">#REF!</definedName>
    <definedName name="_bdm.7D890F2226B34DCA9CB5A77D3B3202AF.edm" hidden="1">#REF!</definedName>
    <definedName name="_bdm.7EEE19BA4EAD4B8FB77BF920E78CE2F8.edm" hidden="1">#REF!</definedName>
    <definedName name="_bdm.7F704CA7CC2541458BBD8E3DFA59C9BC.edm" hidden="1">#REF!</definedName>
    <definedName name="_bdm.868F46CB671C4A2DACA255E16959E6BF.edm" hidden="1">#REF!</definedName>
    <definedName name="_bdm.8949AF5D6189484EAFD2B53B75683BEA.edm" hidden="1">#REF!</definedName>
    <definedName name="_bdm.90B63CE547164879842C3ADB6C6F8101.edm" hidden="1">#REF!</definedName>
    <definedName name="_bdm.9295F12114F444008CD39A46775718C2.edm" hidden="1">#REF!</definedName>
    <definedName name="_bdm.95D97703F0B44275930D649261210A38.edm" hidden="1">#REF!</definedName>
    <definedName name="_bdm.986DF0CFD4EC49059F5ED39C1C52ACBE.edm" hidden="1">#REF!</definedName>
    <definedName name="_bdm.990882EC7A9547C5BDF0FEF9C9B66803.edm" hidden="1">#REF!</definedName>
    <definedName name="_bdm.9CF1EC782CA246C5B743B60E78EFF75A.edm" hidden="1">#REF!</definedName>
    <definedName name="_bdm.9F4E04C01857407C983991AE261A4C55.edm" hidden="1">#REF!</definedName>
    <definedName name="_bdm.A313FF79E65749D3B29F774BC918D3A6.edm" hidden="1">#REF!</definedName>
    <definedName name="_bdm.AECA246EF2AF489CB05303397C716DD4.edm" hidden="1">#REF!</definedName>
    <definedName name="_bdm.B1459109D8464A268709F1371CCA7BA9.edm" hidden="1">#REF!</definedName>
    <definedName name="_bdm.BBE3C6B83FCD4BC2ACDE8742A674C78D.edm" hidden="1">#REF!</definedName>
    <definedName name="_bdm.BC30BD55116F49D1A197F40879DC527D.edm" hidden="1">#REF!</definedName>
    <definedName name="_bdm.C13E978D53524E969BBFAD5BBE2152D4.edm" hidden="1">#REF!</definedName>
    <definedName name="_bdm.C298F527AE0E41F4992219663A9F440D.edm" hidden="1">#REF!</definedName>
    <definedName name="_bdm.C8F18C8F8948425C91A935BF3E4FB313.edm" hidden="1">#REF!</definedName>
    <definedName name="_bdm.C95218118DED45C898E0CA5A74BCA5EE.edm" hidden="1">#REF!</definedName>
    <definedName name="_bdm.C972B6F1ABA4497299ACBEA97DA3BD42.edm" hidden="1">#REF!</definedName>
    <definedName name="_bdm.CA0C704210A94C66BD5F6061790DB6BE.edm" hidden="1">#REF!</definedName>
    <definedName name="_bdm.CC0F7378C134478D9455FC66C47BDA63.edm" hidden="1">#REF!</definedName>
    <definedName name="_bdm.CEE1C536021043C99F704AAB5CCCCC21.edm" hidden="1">#REF!</definedName>
    <definedName name="_bdm.D1906E8CFECF4D27A34711559B5FD808.edm" hidden="1">#REF!</definedName>
    <definedName name="_bdm.D35E7E7C923D49759F062D3C711F4FE4.edm" hidden="1">#REF!</definedName>
    <definedName name="_bdm.D8C62E3F3AF54583BFD9D1CEDB86363F.edm" hidden="1">#REF!</definedName>
    <definedName name="_bdm.D9647C9384E94C838295427177986253.edm" hidden="1">#REF!</definedName>
    <definedName name="_bdm.E0EF58331C44448FA34C7A723D54486B.edm" hidden="1">#REF!</definedName>
    <definedName name="_bdm.E1DF16FB2B5046DEAF5B79DB3D248DAD.edm" hidden="1">#REF!</definedName>
    <definedName name="_bdm.E282A148E1B34FAC820DF3BE9C378E20.edm" hidden="1">#REF!</definedName>
    <definedName name="_bdm.E326F959E4274B4CAF3FC1F9ACBB28A4.edm" hidden="1">#REF!</definedName>
    <definedName name="_bdm.E7D57D873EF34D8DA9DF4B27EB54CB68.edm" hidden="1">#REF!</definedName>
    <definedName name="_bdm.F0FDC03373DE4D1C984C5E191DBFC3D4.edm" hidden="1">#REF!</definedName>
    <definedName name="_bdm.F10A135B228447E4B56BA8269EFE4612.edm" hidden="1">#REF!</definedName>
    <definedName name="_bdm.F2AB05F21C664F7EA7BE6B0C9093044F.edm" hidden="1">#REF!</definedName>
    <definedName name="_bdm.F2D2B4EC5E284E50B0618DB0C6CC40A5.edm" hidden="1">#REF!</definedName>
    <definedName name="_bdm.F33B2FB3A8FD4562A9119CE2F61C29B7.edm" hidden="1">#REF!</definedName>
    <definedName name="_bdm.F34F3177006D437E99E636EE1175B9A7.edm" hidden="1">#REF!</definedName>
    <definedName name="_bdm.FastTrackBookmark.08_02_2010_11_02_19.edm" hidden="1">#REF!</definedName>
    <definedName name="_BQ4.1" hidden="1">#REF!</definedName>
    <definedName name="_BQ4.11" hidden="1">#REF!</definedName>
    <definedName name="_BQ4.12" hidden="1">#REF!</definedName>
    <definedName name="_BQ4.13" hidden="1">#REF!</definedName>
    <definedName name="_BQ4.14" hidden="1">#REF!</definedName>
    <definedName name="_BQ4.16" hidden="1">#REF!</definedName>
    <definedName name="_BQ4.17" hidden="1">#REF!</definedName>
    <definedName name="_BQ4.18" hidden="1">#REF!</definedName>
    <definedName name="_BQ4.19" hidden="1">#REF!</definedName>
    <definedName name="_BQ4.20" hidden="1">#REF!</definedName>
    <definedName name="_BQ4.6" hidden="1">#REF!</definedName>
    <definedName name="_BQ4.7" hidden="1">#REF!</definedName>
    <definedName name="_c" hidden="1">{"Fiesta Facer Page",#N/A,FALSE,"Q_C_S";"Fiesta Main Page",#N/A,FALSE,"V_L";"Fiesta 95BP Struct",#N/A,FALSE,"StructBP";"Fiesta Post 95BP Struct",#N/A,FALSE,"AdjStructBP"}</definedName>
    <definedName name="_CCS10" localSheetId="12">#REF!</definedName>
    <definedName name="_CCS10">#REF!</definedName>
    <definedName name="_CCS5" localSheetId="12">#REF!</definedName>
    <definedName name="_CCS5">#REF!</definedName>
    <definedName name="_CCS6" localSheetId="12">#REF!</definedName>
    <definedName name="_CCS6">#REF!</definedName>
    <definedName name="_CCS7" localSheetId="12">[6]Intro!$I$17</definedName>
    <definedName name="_CCS7">#REF!</definedName>
    <definedName name="_CCS8" localSheetId="12">#REF!</definedName>
    <definedName name="_CCS8">#REF!</definedName>
    <definedName name="_CCS9" localSheetId="12">[6]Intro!$K$17</definedName>
    <definedName name="_CCS9">#REF!</definedName>
    <definedName name="_CCY1">#REF!</definedName>
    <definedName name="_CCY2">#REF!</definedName>
    <definedName name="_Co50" hidden="1">{#N/A,"DR",FALSE,"increm pf";#N/A,"MAMSI",FALSE,"increm pf";#N/A,"MAXI",FALSE,"increm pf";#N/A,"PCAM",FALSE,"increm pf";#N/A,"PHSV",FALSE,"increm pf";#N/A,"SIE",FALSE,"increm pf"}</definedName>
    <definedName name="_CTR10" localSheetId="12">#REF!</definedName>
    <definedName name="_CTR10">#REF!</definedName>
    <definedName name="_CTR4" localSheetId="12">#REF!</definedName>
    <definedName name="_CTR4">#REF!</definedName>
    <definedName name="_CTR5" localSheetId="12">#REF!</definedName>
    <definedName name="_CTR5">#REF!</definedName>
    <definedName name="_CTR6" localSheetId="12">#REF!</definedName>
    <definedName name="_CTR6">#REF!</definedName>
    <definedName name="_CTR7" localSheetId="12">#REF!</definedName>
    <definedName name="_CTR7">#REF!</definedName>
    <definedName name="_ctr777" localSheetId="12">#REF!</definedName>
    <definedName name="_ctr777">#REF!</definedName>
    <definedName name="_CTR8" localSheetId="12">#REF!</definedName>
    <definedName name="_CTR8">#REF!</definedName>
    <definedName name="_CTR9">#REF!</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CF1" hidden="1">{#N/A,#N/A,FALSE,"DCF Summary";#N/A,#N/A,FALSE,"Casema";#N/A,#N/A,FALSE,"Casema NoTel";#N/A,#N/A,FALSE,"UK";#N/A,#N/A,FALSE,"RCF";#N/A,#N/A,FALSE,"Intercable CZ";#N/A,#N/A,FALSE,"Interkabel P"}</definedName>
    <definedName name="_Fill" hidden="1">#REF!</definedName>
    <definedName name="_For2002" localSheetId="12">#REF!</definedName>
    <definedName name="_For2002">#REF!</definedName>
    <definedName name="_GSRATES_1" hidden="1">"CT300001Latest          "</definedName>
    <definedName name="_GSRATES_2" hidden="1">"CT300001Latest          "</definedName>
    <definedName name="_GSRATES_COUNT" hidden="1">1</definedName>
    <definedName name="_GSRATESR_1" hidden="1">#REF!</definedName>
    <definedName name="_i" hidden="1">#REF!</definedName>
    <definedName name="_IMI10" localSheetId="12">#REF!</definedName>
    <definedName name="_IMI10">#REF!</definedName>
    <definedName name="_IMI5" localSheetId="12">#REF!</definedName>
    <definedName name="_IMI5">#REF!</definedName>
    <definedName name="_IMI6" localSheetId="12">#REF!</definedName>
    <definedName name="_IMI6">#REF!</definedName>
    <definedName name="_IMI7" localSheetId="12">#REF!</definedName>
    <definedName name="_IMI7">#REF!</definedName>
    <definedName name="_IMI8" localSheetId="12">#REF!</definedName>
    <definedName name="_IMI8">#REF!</definedName>
    <definedName name="_IMI9" localSheetId="12">[6]Intro!$K$24</definedName>
    <definedName name="_IMI9">#REF!</definedName>
    <definedName name="_jja">#REF!</definedName>
    <definedName name="_jsdfdsa">#REF!</definedName>
    <definedName name="_Key1" hidden="1">#REF!</definedName>
    <definedName name="_key1a" hidden="1">#REF!</definedName>
    <definedName name="_Key2" hidden="1">#REF!</definedName>
    <definedName name="_Key2a" hidden="1">#REF!</definedName>
    <definedName name="_m2" hidden="1">{"Gen Sheet",#N/A,FALSE,"Gen Sheet"}</definedName>
    <definedName name="_Manual_permitido" comment="Palabras permitidas" localSheetId="12">#REF!</definedName>
    <definedName name="_Manual_permitido" comment="Palabras permitidas">#REF!</definedName>
    <definedName name="_meh12" localSheetId="12">#REF!</definedName>
    <definedName name="_meh12">#REF!</definedName>
    <definedName name="_meh13" localSheetId="12">#REF!</definedName>
    <definedName name="_meh13">#REF!</definedName>
    <definedName name="_Order1" hidden="1">255</definedName>
    <definedName name="_Order2" hidden="1">255</definedName>
    <definedName name="_p" hidden="1">#REF!</definedName>
    <definedName name="_PEY08">#REF!</definedName>
    <definedName name="_PEY09" localSheetId="12">#REF!</definedName>
    <definedName name="_PEY09">#REF!</definedName>
    <definedName name="_PL10">#REF!</definedName>
    <definedName name="_PL12">#REF!</definedName>
    <definedName name="_PL14">#REF!</definedName>
    <definedName name="_PL18">#REF!</definedName>
    <definedName name="_PL22">#REF!</definedName>
    <definedName name="_PL23">#REF!</definedName>
    <definedName name="_PL24">#REF!</definedName>
    <definedName name="_PL3">#REF!</definedName>
    <definedName name="_PL31">#REF!</definedName>
    <definedName name="_PL40">#REF!</definedName>
    <definedName name="_PL41">#REF!</definedName>
    <definedName name="_PL42">#REF!</definedName>
    <definedName name="_PL52">#REF!</definedName>
    <definedName name="_PL54">#REF!</definedName>
    <definedName name="_PL55">#REF!</definedName>
    <definedName name="_PL60">#REF!</definedName>
    <definedName name="_PL61">#REF!</definedName>
    <definedName name="_PL62">#REF!</definedName>
    <definedName name="_PN3">#REF!</definedName>
    <definedName name="_Q3" hidden="1">{"SchD1",#N/A,FALSE,"Schedules";"SchD2",#N/A,FALSE,"Schedules"}</definedName>
    <definedName name="_r" hidden="1">#REF!</definedName>
    <definedName name="_Regression_Int" hidden="1">1</definedName>
    <definedName name="_Regression_Out" hidden="1">#REF!</definedName>
    <definedName name="_Regression_X" hidden="1">#REF!</definedName>
    <definedName name="_Regression_Y" hidden="1">#REF!</definedName>
    <definedName name="_row2" hidden="1">#REF!</definedName>
    <definedName name="_RU1" localSheetId="12">#REF!</definedName>
    <definedName name="_RU1">#REF!</definedName>
    <definedName name="_RU2" localSheetId="12">#REF!</definedName>
    <definedName name="_RU2">#REF!</definedName>
    <definedName name="_RU3" localSheetId="12">#REF!</definedName>
    <definedName name="_RU3">#REF!</definedName>
    <definedName name="_rw3" hidden="1">#REF!</definedName>
    <definedName name="_rwo5" hidden="1">#REF!</definedName>
    <definedName name="_SAD1" localSheetId="12">#REF!</definedName>
    <definedName name="_SAD1">#REF!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2_Out_" hidden="1">#REF!</definedName>
    <definedName name="_WC1">#REF!</definedName>
    <definedName name="_WC2">#REF!</definedName>
    <definedName name="_WC5">#REF!</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lcn.LinkedTable_Cust_Mapping" localSheetId="6">Cust_Mapping</definedName>
    <definedName name="_xlcn.LinkedTable_Cust_Mapping" localSheetId="2">Cust_Mapping</definedName>
    <definedName name="_xlcn.LinkedTable_Cust_Mapping" localSheetId="5">Cust_Mapping</definedName>
    <definedName name="_xlcn.LinkedTable_Cust_Mapping" localSheetId="12">Cust_Mapping</definedName>
    <definedName name="_xlcn.LinkedTable_Cust_Mapping" localSheetId="8">Cust_Mapping</definedName>
    <definedName name="_xlcn.LinkedTable_Cust_Mapping" localSheetId="7">Cust_Mapping</definedName>
    <definedName name="_xlcn.LinkedTable_Cust_Mapping">Cust_Mapping</definedName>
    <definedName name="_xlcn.LinkedTable_Kalendar1" localSheetId="12">#REF!</definedName>
    <definedName name="_xlcn.LinkedTable_Kalendar1">#REF!</definedName>
    <definedName name="_xlcn.LinkedTable_Kalendar21" localSheetId="12">#REF!</definedName>
    <definedName name="_xlcn.LinkedTable_Kalendar21">#REF!</definedName>
    <definedName name="_xlcn.LinkedTable_PG1" localSheetId="12">[7]!PG[#Data]</definedName>
    <definedName name="_xlcn.LinkedTable_PG1">#REF!</definedName>
    <definedName name="_xlcn.LinkedTable_Table11" localSheetId="12">#REF!</definedName>
    <definedName name="_xlcn.LinkedTable_Table11">#REF!</definedName>
    <definedName name="_xlcn.WorksheetConnection_10.06.2017ProjectWhiteDealtool1715.xlsxPersonnel_Cost_Flat_File" localSheetId="6">Personnel_Cost_Flat_File</definedName>
    <definedName name="_xlcn.WorksheetConnection_10.06.2017ProjectWhiteDealtool1715.xlsxPersonnel_Cost_Flat_File" localSheetId="2">Personnel_Cost_Flat_File</definedName>
    <definedName name="_xlcn.WorksheetConnection_10.06.2017ProjectWhiteDealtool1715.xlsxPersonnel_Cost_Flat_File" localSheetId="5">Personnel_Cost_Flat_File</definedName>
    <definedName name="_xlcn.WorksheetConnection_10.06.2017ProjectWhiteDealtool1715.xlsxPersonnel_Cost_Flat_File" localSheetId="12">Personnel_Cost_Flat_File</definedName>
    <definedName name="_xlcn.WorksheetConnection_10.06.2017ProjectWhiteDealtool1715.xlsxPersonnel_Cost_Flat_File" localSheetId="8">Personnel_Cost_Flat_File</definedName>
    <definedName name="_xlcn.WorksheetConnection_10.06.2017ProjectWhiteDealtool1715.xlsxPersonnel_Cost_Flat_File" localSheetId="7">Personnel_Cost_Flat_File</definedName>
    <definedName name="_xlcn.WorksheetConnection_10.06.2017ProjectWhiteDealtool1715.xlsxPersonnel_Cost_Flat_File">Personnel_Cost_Flat_File</definedName>
    <definedName name="_xlcn.WorksheetConnection_GraphdataB61H711" localSheetId="12">#REF!</definedName>
    <definedName name="_xlcn.WorksheetConnection_GraphdataB61H711">#REF!</definedName>
    <definedName name="_y" hidden="1">#REF!</definedName>
    <definedName name="_YE1">#REF!</definedName>
    <definedName name="_YE2">#REF!</definedName>
    <definedName name="_YE3">#REF!</definedName>
    <definedName name="a">#REF!</definedName>
    <definedName name="aa" hidden="1">#REF!</definedName>
    <definedName name="aaa" localSheetId="12">#REF!</definedName>
    <definedName name="aaa">#REF!</definedName>
    <definedName name="AAA_DOCTOPS" hidden="1">"AAA_SET"</definedName>
    <definedName name="AAA_duser" hidden="1">"OFF"</definedName>
    <definedName name="aaaa" hidden="1">#REF!</definedName>
    <definedName name="aaaaa" hidden="1">#REF!</definedName>
    <definedName name="aaaaaa" hidden="1">#REF!</definedName>
    <definedName name="aaaaaaaaaa">#REF!</definedName>
    <definedName name="aaaaaaaaaaa">#REF!</definedName>
    <definedName name="aaaaaaaaaaaaaaa">#REF!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ssy">#REF!</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d" hidden="1">{"DJH3",#N/A,FALSE,"PFL00805";"PJB3",#N/A,FALSE,"PFL00805";"JMD3",#N/A,FALSE,"PFL00805";"DNB3",#N/A,FALSE,"PFL00805";"MJP3",#N/A,FALSE,"PFL00805";"RAB3",#N/A,FALSE,"PFL00805";"GJW3",#N/A,FALSE,"PFL00805";"MASTER3",#N/A,FALSE,"PFL00805"}</definedName>
    <definedName name="AbsoluteCashflowTarget" localSheetId="12">#REF!</definedName>
    <definedName name="AbsoluteCashflowTarget">#REF!</definedName>
    <definedName name="Access_Button" hidden="1">"Loan_Front_End_Input_List"</definedName>
    <definedName name="AccessDatabase" hidden="1">"C:\My Documents\DAVE\MODELS\Cash at Risk\Loan Front End.mdb"</definedName>
    <definedName name="Accountable">#REF!</definedName>
    <definedName name="AccountsDeptFixedOHIn" localSheetId="12">#REF!</definedName>
    <definedName name="AccountsDeptFixedOHIn">#REF!</definedName>
    <definedName name="AccountsDeptVariableOHIn" localSheetId="12">#REF!</definedName>
    <definedName name="AccountsDeptVariableOHIn">#REF!</definedName>
    <definedName name="Act_Capex" localSheetId="12">#REF!</definedName>
    <definedName name="Act_Capex">#REF!</definedName>
    <definedName name="Act_Capex_Value" localSheetId="12">#REF!</definedName>
    <definedName name="Act_Capex_Value">#REF!</definedName>
    <definedName name="ACT_Period" localSheetId="12">#REF!</definedName>
    <definedName name="ACT_Period">#REF!</definedName>
    <definedName name="Act_YTD" localSheetId="12">#REF!</definedName>
    <definedName name="Act_YTD">#REF!</definedName>
    <definedName name="Act2000cum" localSheetId="12">#REF!</definedName>
    <definedName name="Act2000cum">#REF!</definedName>
    <definedName name="Act2000cumNew" localSheetId="12">#REF!</definedName>
    <definedName name="Act2000cumNew">#REF!</definedName>
    <definedName name="Act2000New" localSheetId="12">#REF!</definedName>
    <definedName name="Act2000New">#REF!</definedName>
    <definedName name="Act2002com" localSheetId="12">[8]Act2002com!$C$1:$N$210</definedName>
    <definedName name="Act2002com">#REF!</definedName>
    <definedName name="ActionInclude" localSheetId="12">#REF!</definedName>
    <definedName name="ActionInclude">#REF!</definedName>
    <definedName name="Actions_Config_Fields" localSheetId="12">OFFSET(#REF!,1,,COUNTA(#REF!)-1,COUNTA(#REF!))</definedName>
    <definedName name="Actions_Config_Fields">OFFSET(#REF!,1,,COUNTA(#REF!)-1,COUNTA(#REF!))</definedName>
    <definedName name="Actual">#REF!,#REF!,#REF!,#REF!,#REF!,#REF!,#REF!,#REF!,#REF!</definedName>
    <definedName name="ACwvu.inputs._.raw._.data." hidden="1">#REF!</definedName>
    <definedName name="ACwvu.summary1." hidden="1">#REF!</definedName>
    <definedName name="ACwvu.summary2." hidden="1">#REF!</definedName>
    <definedName name="ACwvu.summary3." hidden="1">#REF!</definedName>
    <definedName name="adad" hidden="1">{#N/A,#N/A,FALSE,"Aging Summary";#N/A,#N/A,FALSE,"Ratio Analysis";#N/A,#N/A,FALSE,"Test 120 Day Accts";#N/A,#N/A,FALSE,"Tickmarks"}</definedName>
    <definedName name="add" hidden="1">{#N/A,#N/A,FALSE,"Aging Summary";#N/A,#N/A,FALSE,"Ratio Analysis";#N/A,#N/A,FALSE,"Test 120 Day Accts";#N/A,#N/A,FALSE,"Tickmarks"}</definedName>
    <definedName name="adf" hidden="1">{#N/A,#N/A,TRUE,"Cover sheet";#N/A,#N/A,TRUE,"Summary";#N/A,#N/A,TRUE,"Key Assumptions";#N/A,#N/A,TRUE,"Profit &amp; Loss";#N/A,#N/A,TRUE,"Balance Sheet";#N/A,#N/A,TRUE,"Cashflow";#N/A,#N/A,TRUE,"IRR";#N/A,#N/A,TRUE,"Ratios";#N/A,#N/A,TRUE,"Debt analysis"}</definedName>
    <definedName name="adj_1" localSheetId="12">#REF!</definedName>
    <definedName name="adj_1">#REF!</definedName>
    <definedName name="adj_2" localSheetId="12">#REF!</definedName>
    <definedName name="adj_2">#REF!</definedName>
    <definedName name="adj_3" localSheetId="12">#REF!</definedName>
    <definedName name="adj_3">#REF!</definedName>
    <definedName name="adrian_days_avail" localSheetId="12">#REF!</definedName>
    <definedName name="adrian_days_avail">#REF!</definedName>
    <definedName name="adrian_days_trained" localSheetId="12">#REF!</definedName>
    <definedName name="adrian_days_trained">#REF!</definedName>
    <definedName name="adrian_util" localSheetId="12">#REF!</definedName>
    <definedName name="adrian_util">#REF!</definedName>
    <definedName name="ADSTOCK">#REF!</definedName>
    <definedName name="ADSTOCK_minus0.95">#REF!</definedName>
    <definedName name="ADSTOCK_plus0.95">#REF!</definedName>
    <definedName name="AdvisoryCancelcommit" localSheetId="12">#REF!</definedName>
    <definedName name="AdvisoryCancelcommit">#REF!</definedName>
    <definedName name="AdvisoryCancelMTD" localSheetId="12">#REF!</definedName>
    <definedName name="AdvisoryCancelMTD">#REF!</definedName>
    <definedName name="AdvisoryCancelUpside" localSheetId="12">#REF!</definedName>
    <definedName name="AdvisoryCancelUpside">#REF!</definedName>
    <definedName name="AdvisoryNBcommit" localSheetId="12">#REF!</definedName>
    <definedName name="AdvisoryNBcommit">#REF!</definedName>
    <definedName name="AdvisoryNBMTD" localSheetId="12">#REF!</definedName>
    <definedName name="AdvisoryNBMTD">#REF!</definedName>
    <definedName name="AdvisoryNBUpside" localSheetId="12">#REF!</definedName>
    <definedName name="AdvisoryNBUpside">#REF!</definedName>
    <definedName name="AdvisoryRenewalCount" localSheetId="12">#REF!</definedName>
    <definedName name="AdvisoryRenewalCount">#REF!</definedName>
    <definedName name="AdvisoryUpsellcommit" localSheetId="12">#REF!</definedName>
    <definedName name="AdvisoryUpsellcommit">#REF!</definedName>
    <definedName name="AdvisoryUpsellMTD" localSheetId="12">#REF!</definedName>
    <definedName name="AdvisoryUpsellMTD">#REF!</definedName>
    <definedName name="AdvisoryUpsellUpside" localSheetId="12">#REF!</definedName>
    <definedName name="AdvisoryUpsellUpside">#REF!</definedName>
    <definedName name="AdvisoryVBEUcommit" localSheetId="12">#REF!</definedName>
    <definedName name="AdvisoryVBEUcommit">#REF!</definedName>
    <definedName name="AdvisoryVBEUMTD" localSheetId="12">#REF!</definedName>
    <definedName name="AdvisoryVBEUMTD">#REF!</definedName>
    <definedName name="AdvisoryVBEUUpside" localSheetId="12">#REF!</definedName>
    <definedName name="AdvisoryVBEUUpside">#REF!</definedName>
    <definedName name="AegisII" localSheetId="12">#REF!</definedName>
    <definedName name="AegisII">#REF!</definedName>
    <definedName name="aetr3w">#REF!</definedName>
    <definedName name="affdsfasfa"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afsdaa" hidden="1">#REF!</definedName>
    <definedName name="Aging" hidden="1">{#N/A,#N/A,FALSE,"Aging Summary";#N/A,#N/A,FALSE,"Ratio Analysis";#N/A,#N/A,FALSE,"Test 120 Day Accts";#N/A,#N/A,FALSE,"Tickmarks"}</definedName>
    <definedName name="All"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Tables">{7}</definedName>
    <definedName name="alright">#REF!</definedName>
    <definedName name="Altec">#REF!</definedName>
    <definedName name="AMLDSpecifiedExpenditure" localSheetId="12">#REF!</definedName>
    <definedName name="AMLDSpecifiedExpenditure">#REF!</definedName>
    <definedName name="AMNET_Dec_15" localSheetId="12">#REF!</definedName>
    <definedName name="AMNET_Dec_15">#REF!</definedName>
    <definedName name="AMNET_Jan_16">#REF!</definedName>
    <definedName name="AMNET_Mnth" localSheetId="12">#REF!</definedName>
    <definedName name="AMNET_Mnth">#REF!</definedName>
    <definedName name="AMNET_Mnth_BUD" localSheetId="12">#REF!</definedName>
    <definedName name="AMNET_Mnth_BUD">#REF!</definedName>
    <definedName name="AMNET_mnth_list" localSheetId="12">#REF!</definedName>
    <definedName name="AMNET_mnth_list">#REF!</definedName>
    <definedName name="AMNET_mtd" localSheetId="12">#REF!</definedName>
    <definedName name="AMNET_mtd">#REF!</definedName>
    <definedName name="AMNET_qtd" localSheetId="12">#REF!</definedName>
    <definedName name="AMNET_qtd">#REF!</definedName>
    <definedName name="AMNET_qtr_BUD" localSheetId="12">#REF!</definedName>
    <definedName name="AMNET_qtr_BUD">#REF!</definedName>
    <definedName name="AMNET_YTD_BUD" localSheetId="12">#REF!</definedName>
    <definedName name="AMNET_YTD_BUD">#REF!</definedName>
    <definedName name="AmortACT05" localSheetId="12">#REF!</definedName>
    <definedName name="AmortACT05">#REF!</definedName>
    <definedName name="AmortBUD06" localSheetId="12">#REF!</definedName>
    <definedName name="AmortBUD06">#REF!</definedName>
    <definedName name="Anisa" hidden="1">{#N/A,#N/A,FALSE,"Aging Summary";#N/A,#N/A,FALSE,"Ratio Analysis";#N/A,#N/A,FALSE,"Test 120 Day Accts";#N/A,#N/A,FALSE,"Tickmarks"}</definedName>
    <definedName name="Annual_marketingspend">#REF!</definedName>
    <definedName name="AnnualBaseSalaryCeic" localSheetId="12">#REF!</definedName>
    <definedName name="AnnualBaseSalaryCeic">#REF!</definedName>
    <definedName name="anscount" hidden="1">1</definedName>
    <definedName name="AOE" localSheetId="12">#REF!</definedName>
    <definedName name="AOE">#REF!</definedName>
    <definedName name="APAC_Dec_15" localSheetId="12">#REF!</definedName>
    <definedName name="APAC_Dec_15">#REF!</definedName>
    <definedName name="APAC_Jan_16" localSheetId="12">#REF!</definedName>
    <definedName name="APAC_Jan_16">#REF!</definedName>
    <definedName name="APAC_Mnth" localSheetId="12">#REF!</definedName>
    <definedName name="APAC_Mnth">#REF!</definedName>
    <definedName name="APAC_mnth_list" localSheetId="12">#REF!</definedName>
    <definedName name="APAC_mnth_list">#REF!</definedName>
    <definedName name="APAC_mtd" localSheetId="12">'[9]APAC lookup'!$D$3:$AB$108</definedName>
    <definedName name="APAC_mtd">#REF!</definedName>
    <definedName name="APAC_qtd">#REF!</definedName>
    <definedName name="appendix4" hidden="1">{#N/A,#N/A,TRUE,"Cover sheet";#N/A,#N/A,TRUE,"Summary";#N/A,#N/A,TRUE,"Key Assumptions";#N/A,#N/A,TRUE,"Profit &amp; Loss";#N/A,#N/A,TRUE,"Balance Sheet";#N/A,#N/A,TRUE,"Cashflow";#N/A,#N/A,TRUE,"IRR";#N/A,#N/A,TRUE,"Ratios";#N/A,#N/A,TRUE,"Debt analysis"}</definedName>
    <definedName name="appendix41" hidden="1">{#N/A,#N/A,TRUE,"Cover sheet";#N/A,#N/A,TRUE,"Summary";#N/A,#N/A,TRUE,"Key Assumptions";#N/A,#N/A,TRUE,"Profit &amp; Loss";#N/A,#N/A,TRUE,"Balance Sheet";#N/A,#N/A,TRUE,"Cashflow";#N/A,#N/A,TRUE,"IRR";#N/A,#N/A,TRUE,"Ratios";#N/A,#N/A,TRUE,"Debt analysis"}</definedName>
    <definedName name="Application">#REF!</definedName>
    <definedName name="Applications">#REF!</definedName>
    <definedName name="Apr_15" localSheetId="12">#REF!</definedName>
    <definedName name="Apr_15">#REF!</definedName>
    <definedName name="apr_revenue" localSheetId="12">#REF!</definedName>
    <definedName name="apr_revenue">#REF!</definedName>
    <definedName name="AprAct" localSheetId="12">#REF!</definedName>
    <definedName name="AprAct">#REF!</definedName>
    <definedName name="AprFTE" localSheetId="12">#REF!</definedName>
    <definedName name="AprFTE">#REF!</definedName>
    <definedName name="Apriltb" localSheetId="12">#REF!</definedName>
    <definedName name="Apriltb">#REF!</definedName>
    <definedName name="ARf">#REF!</definedName>
    <definedName name="arr_HFMUnits" localSheetId="12">#REF!</definedName>
    <definedName name="arr_HFMUnits">#REF!</definedName>
    <definedName name="As_at_date" localSheetId="12">#REF!</definedName>
    <definedName name="As_at_date">#REF!</definedName>
    <definedName name="AS2DocOpenMode" hidden="1">"AS2DocumentBrowse"</definedName>
    <definedName name="AS2NamedRange" hidden="1">74</definedName>
    <definedName name="asa" hidden="1">{"Bank Rec",#N/A,FALSE,"Bank Rec"}</definedName>
    <definedName name="asadas">#REF!</definedName>
    <definedName name="asdasdas" hidden="1">{"Cash Book",#N/A,FALSE,"Cash Book"}</definedName>
    <definedName name="asdasdsa" hidden="1">{"Bank Rec",#N/A,FALSE,"Bank Rec"}</definedName>
    <definedName name="asdfafds">#REF!</definedName>
    <definedName name="aseewrew">#REF!</definedName>
    <definedName name="asf" hidden="1">#REF!</definedName>
    <definedName name="ass" hidden="1">{"Gen Sheet",#N/A,FALSE,"Gen Sheet"}</definedName>
    <definedName name="asw">#REF!</definedName>
    <definedName name="attab" localSheetId="12">#REF!</definedName>
    <definedName name="attab">#REF!</definedName>
    <definedName name="Aug_15" localSheetId="12">#REF!</definedName>
    <definedName name="Aug_15">#REF!</definedName>
    <definedName name="aug05_renewal" localSheetId="12">#REF!</definedName>
    <definedName name="aug05_renewal">#REF!</definedName>
    <definedName name="AugAct" localSheetId="12">#REF!</definedName>
    <definedName name="AugAct">#REF!</definedName>
    <definedName name="AugFTE" localSheetId="12">#REF!</definedName>
    <definedName name="AugFTE">#REF!</definedName>
    <definedName name="Augtb" localSheetId="12">#REF!</definedName>
    <definedName name="Augtb">#REF!</definedName>
    <definedName name="Aumen" localSheetId="12">[10]Input!$M$991:$M$992</definedName>
    <definedName name="Aumen">#REF!</definedName>
    <definedName name="AUS_Mnth_BUD" localSheetId="12">#REF!</definedName>
    <definedName name="AUS_Mnth_BUD">#REF!</definedName>
    <definedName name="AUS_Qtr_BUD" localSheetId="12">#REF!</definedName>
    <definedName name="AUS_Qtr_BUD">#REF!</definedName>
    <definedName name="AUS_YTD_BUD" localSheetId="12">#REF!</definedName>
    <definedName name="AUS_YTD_BUD">#REF!</definedName>
    <definedName name="AUSC_mnth" localSheetId="12">#REF!</definedName>
    <definedName name="AUSC_mnth">#REF!</definedName>
    <definedName name="AUSC_mnth_BUD" localSheetId="12">#REF!</definedName>
    <definedName name="AUSC_mnth_BUD">#REF!</definedName>
    <definedName name="AUSC_qtd" localSheetId="12">#REF!</definedName>
    <definedName name="AUSC_qtd">#REF!</definedName>
    <definedName name="AUSC_qtr_BUD" localSheetId="12">#REF!</definedName>
    <definedName name="AUSC_qtr_BUD">#REF!</definedName>
    <definedName name="AUSC_ytd" localSheetId="12">#REF!</definedName>
    <definedName name="AUSC_ytd">#REF!</definedName>
    <definedName name="AUSC_ytd_Bud" localSheetId="12">#REF!</definedName>
    <definedName name="AUSC_ytd_Bud">#REF!</definedName>
    <definedName name="AUSCmnth_list" localSheetId="12">#REF!</definedName>
    <definedName name="AUSCmnth_list">#REF!</definedName>
    <definedName name="AUSSIC_Mnth_Bud" localSheetId="12">#REF!</definedName>
    <definedName name="AUSSIC_Mnth_Bud">#REF!</definedName>
    <definedName name="AUSSIEC_Mnth_BUD" localSheetId="12">#REF!</definedName>
    <definedName name="AUSSIEC_Mnth_BUD">#REF!</definedName>
    <definedName name="Automatico" localSheetId="12">#REF!</definedName>
    <definedName name="Automatico">#REF!</definedName>
    <definedName name="Average_Support_Fee" localSheetId="12">#REF!</definedName>
    <definedName name="Average_Support_Fee">#REF!</definedName>
    <definedName name="AvRMR">#REF!</definedName>
    <definedName name="AvRMR_Growth">#REF!</definedName>
    <definedName name="avRMR_growth_minus0.95">#REF!</definedName>
    <definedName name="avRMR_growth_plus0.95">#REF!</definedName>
    <definedName name="awere3r">#REF!</definedName>
    <definedName name="ay">#REF!</definedName>
    <definedName name="b" hidden="1">#REF!</definedName>
    <definedName name="ba" hidden="1">{"'OP 1999'!$A$7:$H$30"}</definedName>
    <definedName name="BalanceSheet2000Con" localSheetId="12">#REF!</definedName>
    <definedName name="BalanceSheet2000Con">#REF!</definedName>
    <definedName name="BalanceSheet2000UBF" localSheetId="12">#REF!</definedName>
    <definedName name="BalanceSheet2000UBF">#REF!</definedName>
    <definedName name="BalanceSheet2001Con" localSheetId="12">#REF!</definedName>
    <definedName name="BalanceSheet2001Con">#REF!</definedName>
    <definedName name="BalanceSheet2001UBF" localSheetId="12">#REF!</definedName>
    <definedName name="BalanceSheet2001UBF">#REF!</definedName>
    <definedName name="BalanceSheetDates" localSheetId="12">#REF!</definedName>
    <definedName name="BalanceSheetDates">#REF!</definedName>
    <definedName name="Balsht1415" localSheetId="12">#REF!</definedName>
    <definedName name="Balsht1415">#REF!</definedName>
    <definedName name="BalSht1516" localSheetId="12">#REF!</definedName>
    <definedName name="BalSht1516">#REF!</definedName>
    <definedName name="BalSht1617" localSheetId="12">#REF!</definedName>
    <definedName name="BalSht1617">#REF!</definedName>
    <definedName name="BankFees" localSheetId="12">#REF!</definedName>
    <definedName name="BankFees">#REF!</definedName>
    <definedName name="BankLoanRate" localSheetId="12">#REF!</definedName>
    <definedName name="BankLoanRate">#REF!</definedName>
    <definedName name="Bas_de_page" localSheetId="12">#REF!</definedName>
    <definedName name="Bas_de_page">#REF!</definedName>
    <definedName name="Base_" localSheetId="12">#REF!</definedName>
    <definedName name="Base_">#REF!</definedName>
    <definedName name="base_114" localSheetId="12">#REF!</definedName>
    <definedName name="base_114">#REF!</definedName>
    <definedName name="Base_rate" localSheetId="12">#REF!</definedName>
    <definedName name="Base_rate">#REF!</definedName>
    <definedName name="bb" hidden="1">#REF!</definedName>
    <definedName name="bbbbbbbbbbbbb" hidden="1">#REF!</definedName>
    <definedName name="BBK" hidden="1">#REF!</definedName>
    <definedName name="bc" hidden="1">#REF!</definedName>
    <definedName name="BCComm" localSheetId="12">#REF!</definedName>
    <definedName name="BCComm">#REF!</definedName>
    <definedName name="bef" hidden="1">#REF!</definedName>
    <definedName name="beg" hidden="1">#REF!</definedName>
    <definedName name="BEU_revenue2018Budget" localSheetId="12">#REF!</definedName>
    <definedName name="BEU_revenue2018Budget">#REF!</definedName>
    <definedName name="BEU_revenue2019Budget" localSheetId="12">#REF!</definedName>
    <definedName name="BEU_revenue2019Budget">#REF!</definedName>
    <definedName name="BEU_revenue2020Budget" localSheetId="12">#REF!</definedName>
    <definedName name="BEU_revenue2020Budget">#REF!</definedName>
    <definedName name="bex" hidden="1">#REF!</definedName>
    <definedName name="BEx0017DGUEDPCFJUPUZOOLJCS2B" hidden="1">#REF!</definedName>
    <definedName name="BEx001CNWHJ5RULCSFM36ZCGJ1UH" hidden="1">#REF!</definedName>
    <definedName name="BEx0041RNVGGN8SKGQTWHTVAGKBV" hidden="1">#REF!</definedName>
    <definedName name="BEx004791UAJIJSN57OT7YBLNP82" hidden="1">#REF!</definedName>
    <definedName name="BEx008P2NVFDLBHL7IZ5WTMVOQ1F" hidden="1">#REF!</definedName>
    <definedName name="BEx009G00IN0JUIAQ4WE9NHTMQE2" hidden="1">#REF!</definedName>
    <definedName name="BEx00DXTY2JDVGWQKV8H7FG4SV30" hidden="1">#REF!</definedName>
    <definedName name="BEx00GHLTYRH5N2S6P78YW1CD30N" hidden="1">#REF!</definedName>
    <definedName name="BEx00J6L4N3WDFUWI1GNCD89U2A5" hidden="1">#REF!</definedName>
    <definedName name="BEx00JC31DY11L45SEU4B10BIN6W" hidden="1">#REF!</definedName>
    <definedName name="BEx00KZHZBHP3TDV1YMX4B19B95O" hidden="1">#REF!</definedName>
    <definedName name="BEx00MBY8XXUOHIZ4LHXHPD7WYD5" hidden="1">#REF!</definedName>
    <definedName name="BEx00U9SHQ0NHO9GPJITAMG5T4E9" hidden="1">#REF!</definedName>
    <definedName name="BEx01049R9ZE3WM0TJWIDL7I2AO5" hidden="1">#REF!</definedName>
    <definedName name="BEx01HY6E3GJ66ABU5ABN26V6Q13" hidden="1">#REF!</definedName>
    <definedName name="BEx01PW5YQKEGAR8JDDI5OARYXDF" hidden="1">#REF!</definedName>
    <definedName name="BEx01T1EVAEW9BLAP4L6II4G6OC4" hidden="1">#REF!</definedName>
    <definedName name="BEx01X35DZBL50I19K4ZSW4F1ESH" hidden="1">#REF!</definedName>
    <definedName name="BEx01XJ94SHJ1YQ7ORPW0RQGKI2H" hidden="1">#REF!</definedName>
    <definedName name="BEx02Q08R9G839Q4RFGG9026C7PX" hidden="1">#REF!</definedName>
    <definedName name="BEx02SEL3Z1QWGAHXDPUA9WLTTPS" hidden="1">#REF!</definedName>
    <definedName name="BEx02Y3KJZH5BGDM9QEZ1PVVI114" hidden="1">#REF!</definedName>
    <definedName name="BEx0313GRLLASDTVPW5DHTXHE74M" hidden="1">#REF!</definedName>
    <definedName name="BEx040GNGACOQI5MY5X2NE42ZWDU" hidden="1">#REF!</definedName>
    <definedName name="BEx1F0SOZ3H5XUHXD7O01TCR8T6J" hidden="1">#REF!</definedName>
    <definedName name="BEx1F9HL824UCNCVZ2U62J4KZCX8" hidden="1">#REF!</definedName>
    <definedName name="BEx1FEVSJKTI1Q1Z874QZVFSJSVA" hidden="1">#REF!</definedName>
    <definedName name="BEx1FGDRUHHLI1GBHELT4PK0LY4V" hidden="1">#REF!</definedName>
    <definedName name="BEx1FJZ7GKO99IYTP6GGGF7EUL3Z" hidden="1">#REF!</definedName>
    <definedName name="BEx1FZV2CM77TBH1R6YYV9P06KA2" hidden="1">#REF!</definedName>
    <definedName name="BEx1G59AY8195JTUM6P18VXUFJ3E" hidden="1">#REF!</definedName>
    <definedName name="BEx1GACQL91IG43LSU6M1F2TWPZN" hidden="1">#REF!</definedName>
    <definedName name="BEx1GB92OWY6P3B3Z6EYFUUWMITG" hidden="1">#REF!</definedName>
    <definedName name="BEx1GLAGDBKLU37O6Q8M6D5KB3Y1" hidden="1">#REF!</definedName>
    <definedName name="BEx1GVMRHFXUP6XYYY9NR12PV5TF" hidden="1">#REF!</definedName>
    <definedName name="BEx1H6KIT7BHUH6MDDWC935V9N47" hidden="1">#REF!</definedName>
    <definedName name="BEx1HDGOOJ3SKHYMWUZJ1P0RQZ9N" hidden="1">#REF!</definedName>
    <definedName name="BEx1HDM5ZXSJG6JQEMSFV52PZ10V" hidden="1">#REF!</definedName>
    <definedName name="BEx1HETBBZVN5F43LKOFMC4QB0CR" hidden="1">#REF!</definedName>
    <definedName name="BEx1HGM2TBFL6UBVA6E4PKNSPI96" hidden="1">#REF!</definedName>
    <definedName name="BEx1HGWNWPLNXICOTP90TKQVVE4E" hidden="1">#REF!</definedName>
    <definedName name="BEx1HIPLJZABY0EMUOTZN0EQMDPU" hidden="1">#REF!</definedName>
    <definedName name="BEx1HO94JIRX219MPWMB5E5XZ04X" hidden="1">#REF!</definedName>
    <definedName name="BEx1HQNF6KHM21E3XLW0NMSSEI9S" hidden="1">#REF!</definedName>
    <definedName name="BEx1HSLNWIW4S97ZBYY7I7M5YVH4" hidden="1">#REF!</definedName>
    <definedName name="BEx1I38LBZSH2UZJIZXAE5XOUU55" hidden="1">#REF!</definedName>
    <definedName name="BEx1I4QKTILCKZUSOJCVZN7SNHL5" hidden="1">#REF!</definedName>
    <definedName name="BEx1IE0ZP7RIFM9FI24S9I6AAJ14" hidden="1">#REF!</definedName>
    <definedName name="BEx1IGQ5B697MNDOE06MVSR0H58E" hidden="1">#REF!</definedName>
    <definedName name="BEx1IKRPW8MLB9Y485M1TL2IT9SH" hidden="1">#REF!</definedName>
    <definedName name="BEx1J0CSSHDJGBJUHVOEMCF2P4DL" hidden="1">#REF!</definedName>
    <definedName name="BEx1J61RRF9LJ3V3R5OY3WJ6VBWR" hidden="1">#REF!</definedName>
    <definedName name="BEx1J7E8VCGLPYU82QXVUG5N3ZAI" hidden="1">#REF!</definedName>
    <definedName name="BEx1JGE2YQWH8S25USOY08XVGO0D" hidden="1">#REF!</definedName>
    <definedName name="BEx1JJJC9T1W7HY4V7HP1S1W4JO1" hidden="1">#REF!</definedName>
    <definedName name="BEx1JKKZSJ7DI4PTFVI9VVFMB1X2" hidden="1">#REF!</definedName>
    <definedName name="BEx1JUBQFRVMASSFK4B3V0AD7YP9" hidden="1">#REF!</definedName>
    <definedName name="BEx1JXBM5W4YRWNQ0P95QQS6JWD6" hidden="1">#REF!</definedName>
    <definedName name="BEx1KCWQ445PDI0YUBIXZBK5EWCP" hidden="1">#REF!</definedName>
    <definedName name="BEx1KGY9QEHZ9QSARMQUTQKRK4UX" hidden="1">#REF!</definedName>
    <definedName name="BEx1KKP1ELIF2UII2FWVGL7M1X7J" hidden="1">#REF!</definedName>
    <definedName name="BEx1KUVWMB0QCWA3RBE4CADFVRIS" hidden="1">#REF!</definedName>
    <definedName name="BEx1L2OG1SDFK2TPXELJ77YP4NI2" hidden="1">#REF!</definedName>
    <definedName name="BEx1L6Q60MWRDJB4L20LK0XPA0Z2" hidden="1">#REF!</definedName>
    <definedName name="BEx1LD63FP2Z4BR9TKSHOZW9KKZ5" hidden="1">#REF!</definedName>
    <definedName name="BEx1LDMB9RW982DUILM2WPT5VWQ3" hidden="1">#REF!</definedName>
    <definedName name="BEx1LRPGDQCOEMW8YT80J1XCDCIV" hidden="1">#REF!</definedName>
    <definedName name="BEx1LRUSJW4JG54X07QWD9R27WV9" hidden="1">#REF!</definedName>
    <definedName name="BEx1M1WBK5T0LP1AK2JYV6W87ID6" hidden="1">#REF!</definedName>
    <definedName name="BEx1M3JJGKF1YALMTNWMK99YH9FT" hidden="1">#REF!</definedName>
    <definedName name="BEx1M51HHDYGIT8PON7U8ICL2S95" hidden="1">#REF!</definedName>
    <definedName name="BEx1MEBZTWO6XAWNC9Z6T7VUC26Q" hidden="1">#REF!</definedName>
    <definedName name="BEx1MMQ3H3E9MBH330J6MD3EP8AD" hidden="1">#REF!</definedName>
    <definedName name="BEx1MTRKKVCHOZ0YGID6HZ49LJTO" hidden="1">#REF!</definedName>
    <definedName name="BEx1N0IFWPSL686RSLZTZA4KIY2A" hidden="1">#REF!</definedName>
    <definedName name="BEx1N3CUJ3UX61X38ZAJVPEN4KMC" hidden="1">#REF!</definedName>
    <definedName name="BEx1NFCG8AI9NXWO5ROKI6DYZP77" hidden="1">#REF!</definedName>
    <definedName name="BEx1NM34KQTO1LDNSAFD1L82UZFG" hidden="1">#REF!</definedName>
    <definedName name="BEx1NO6TXZVOGCUWCCRTXRXWW0XL" hidden="1">#REF!</definedName>
    <definedName name="BEx1NS8EU5P9FQV3S0WRTXI5L361" hidden="1">#REF!</definedName>
    <definedName name="BEx1NT4RIIP1DMELF4Z1FL5857FC" hidden="1">#REF!</definedName>
    <definedName name="BEx1NUBX5VUYZFKQH69FN6BTLWCR" hidden="1">#REF!</definedName>
    <definedName name="BEx1NZ4K1L8UON80Y2A4RASKWGNP" hidden="1">#REF!</definedName>
    <definedName name="BEx1O0XA02OXBEY6AAS94L6P1KSR" hidden="1">#REF!</definedName>
    <definedName name="BEx1OG235YMT42FBU9V96ZEXHOQR" hidden="1">#REF!</definedName>
    <definedName name="BEx1OI5MBZI8KEL2FZS31LJL8IKD" hidden="1">#REF!</definedName>
    <definedName name="BEx1OLAZ915OGYWP0QP1QQWDLCRX" hidden="1">#REF!</definedName>
    <definedName name="BEx1OO5ER042IS6IC4TLDI75JNVH" hidden="1">#REF!</definedName>
    <definedName name="BEx1OTE54CBSUT8FWKRALEDCUWN4" hidden="1">#REF!</definedName>
    <definedName name="BEx1OVSMPADTX95QUOX34KZQ8EDY" hidden="1">#REF!</definedName>
    <definedName name="BEx1OX544IO9FQJI7YYQGZCEHB3O" hidden="1">#REF!</definedName>
    <definedName name="BEx1OY6SVEUT2EQ26P7EKEND342G" hidden="1">#REF!</definedName>
    <definedName name="BEx1OYN1LPIPI12O9G6F7QAOS9T4" hidden="1">#REF!</definedName>
    <definedName name="BEx1P1HHKJA799O3YZXQAX6KFH58" hidden="1">#REF!</definedName>
    <definedName name="BEx1P34W467WGPOXPK292QFJIPHJ" hidden="1">#REF!</definedName>
    <definedName name="BEx1P4S5Y4X1AG5YL9DS164978PB" hidden="1">#REF!</definedName>
    <definedName name="BEx1P7S1J4TKGVJ43C2Q2R3M9WRB" hidden="1">#REF!</definedName>
    <definedName name="BEx1PA11BLPVZM8RC5BL46WX8YB5" hidden="1">#REF!</definedName>
    <definedName name="BEx1PBZ4BEFIPGMQXT9T8S4PZ2IM" hidden="1">#REF!</definedName>
    <definedName name="BEx1PLF2CFSXBZPVI6CJ534EIJDN" hidden="1">#REF!</definedName>
    <definedName name="BEx1PMWZB2DO6EM9BKLUICZJ65HD" hidden="1">#REF!</definedName>
    <definedName name="BEx1PR415U01RF514LC24LSXZ46E" hidden="1">#REF!</definedName>
    <definedName name="BEx1PXUPD5XRUU2SPVGZCRNTWS98" hidden="1">#REF!</definedName>
    <definedName name="BEx1QA54J2A4I7IBQR19BTY28ZMR" hidden="1">#REF!</definedName>
    <definedName name="BEx1QIU02UKQDRQO4JFJQTQPA9M2" hidden="1">#REF!</definedName>
    <definedName name="BEx1QMQAHG3KQUK59DVM68SWKZIZ" hidden="1">#REF!</definedName>
    <definedName name="BEx1QOTTD8A7ZISZKTC3BOOVKWEN" hidden="1">#REF!</definedName>
    <definedName name="BEx1R02C8KNH9YXA8P430NC2J4P0" hidden="1">#REF!</definedName>
    <definedName name="BEx1R9YFKJCMSEST8OVCAO5E47FO" hidden="1">#REF!</definedName>
    <definedName name="BEx1RBGC06B3T52OIC0EQ1KGVP1I" hidden="1">#REF!</definedName>
    <definedName name="BEx1RRC7X4NI1CU4EO5XYE2GVARJ" hidden="1">#REF!</definedName>
    <definedName name="BEx1RZA1NCGT832L7EMR7GMF588W" hidden="1">#REF!</definedName>
    <definedName name="BEx1S0MOOGSSYT24R5GZFG5GMGFR" hidden="1">#REF!</definedName>
    <definedName name="BEx1S0XGIPUSZQUCSGWSK10GKW7Y" hidden="1">#REF!</definedName>
    <definedName name="BEx1S5VFNKIXHTTCWSV60UC50EZ8" hidden="1">#REF!</definedName>
    <definedName name="BEx1SK3U02H0RGKEYXW7ZMCEOF3V" hidden="1">#REF!</definedName>
    <definedName name="BEx1SSNEZINBJT29QVS62VS1THT4" hidden="1">#REF!</definedName>
    <definedName name="BEx1SVNCHNANBJIDIQVB8AFK4HAN" hidden="1">#REF!</definedName>
    <definedName name="BEx1T7SCX7KK0ROG334AKM67Y8WU" hidden="1">#REF!</definedName>
    <definedName name="BEx1TJ0WLS9O7KNSGIPWTYHDYI1D" hidden="1">#REF!</definedName>
    <definedName name="BEx1TNTKITTEKOJ5Q0RUF0799ZGD" hidden="1">#REF!</definedName>
    <definedName name="BEx1U15M7LVVFZENH830B2BGWC04" hidden="1">#REF!</definedName>
    <definedName name="BEx1U7WFO8OZKB1EBF4H386JW91L" hidden="1">#REF!</definedName>
    <definedName name="BEx1U87938YR9N6HYI24KVBKLOS3" hidden="1">#REF!</definedName>
    <definedName name="BEx1UESH4KDWHYESQU2IE55RS3LI" hidden="1">#REF!</definedName>
    <definedName name="BEx1UI8N9KTCPSOJ7RDW0T8UEBNP" hidden="1">#REF!</definedName>
    <definedName name="BEx1UML0HHJFHA5TBOYQ24I3RV1W" hidden="1">#REF!</definedName>
    <definedName name="BEx1UUDIQPZ23XQ79GUL0RAWRSCK" hidden="1">#REF!</definedName>
    <definedName name="BEx1V67SEV778NVW68J8W5SND1J7" hidden="1">#REF!</definedName>
    <definedName name="BEx1VIY9SQLRESD11CC4PHYT0XSG" hidden="1">#REF!</definedName>
    <definedName name="BEx1VQQSB5BKTBE7EAFXSN31CNVX" hidden="1">#REF!</definedName>
    <definedName name="BEx1W0MUN1X1FGVDR6IBXV3AYK3C" hidden="1">#REF!</definedName>
    <definedName name="BEx1W8FDLOFGE28JXY6J54MICRMP" hidden="1">#REF!</definedName>
    <definedName name="BEx1WC67EH10SC38QWX3WEA5KH3A" hidden="1">#REF!</definedName>
    <definedName name="BEx1WDO53ZG95BCDDJH20QVTZIEM" hidden="1">#REF!</definedName>
    <definedName name="BEx1WGYTKZZIPM1577W5FEYKFH3V" hidden="1">#REF!</definedName>
    <definedName name="BEx1WHPURIV3D3PTJJ359H1OP7ZV" hidden="1">#REF!</definedName>
    <definedName name="BEx1WLWY2CR1WRD694JJSWSDFAIR" hidden="1">#REF!</definedName>
    <definedName name="BEx1WMD1LWPWRIK6GGAJRJAHJM8I" hidden="1">#REF!</definedName>
    <definedName name="BEx1WR0D41MR174LBF3P9E3K0J51" hidden="1">#REF!</definedName>
    <definedName name="BEx1WU09CIHOI0L84XXCKC501H1F" hidden="1">#REF!</definedName>
    <definedName name="BEx1WUB1FAS5PHU33TJ60SUHR618" hidden="1">#REF!</definedName>
    <definedName name="BEx1WX04G0INSPPG9NTNR3DYR6PZ" hidden="1">#REF!</definedName>
    <definedName name="BEx1X3LHU9DPG01VWX2IF65TRATF" hidden="1">#REF!</definedName>
    <definedName name="BEx1X3QU07GK7I7KLROCFBELK7NH" hidden="1">#REF!</definedName>
    <definedName name="BEx1XK8AAMO0AH0Z1OUKW30CA7EQ" hidden="1">#REF!</definedName>
    <definedName name="BEx1XL4MZ7C80495GHQRWOBS16PQ" hidden="1">#REF!</definedName>
    <definedName name="BEx1XN86QZPXEC2550TP8XT6SWZX" hidden="1">#REF!</definedName>
    <definedName name="BEx1Y2IGS2K95E1M51PEF9KJZ0KB" hidden="1">#REF!</definedName>
    <definedName name="BEx1Y3PKK83X2FN9SAALFHOWKMRQ" hidden="1">#REF!</definedName>
    <definedName name="BEx1YKHSW5HDSZLEI6ETN0XC509V" hidden="1">#REF!</definedName>
    <definedName name="BEx1YL3DJ7Y4AZ01ERCOGW0FJ26T" hidden="1">#REF!</definedName>
    <definedName name="BEx1Z2RYHSVD1H37817SN93VMURZ" hidden="1">#REF!</definedName>
    <definedName name="BEx3AMAKWI6458B67VKZO56MCNJW" hidden="1">#REF!</definedName>
    <definedName name="BEx3AOOVM42G82TNF53W0EKXLUSI" hidden="1">#REF!</definedName>
    <definedName name="BEx3AZH9W4SUFCAHNDOQ728R9V4L" hidden="1">#REF!</definedName>
    <definedName name="BEx3BNR9ES4KY7Q1DK83KC5NDGL8" hidden="1">#REF!</definedName>
    <definedName name="BEx3BQR5VZXNQ4H949ORM8ESU3B3" hidden="1">#REF!</definedName>
    <definedName name="BEx3BTLL3ASJN134DLEQTQM70VZM" hidden="1">#REF!</definedName>
    <definedName name="BEx3BW5CTV0DJU5AQS3ZQFK2VLF3" hidden="1">#REF!</definedName>
    <definedName name="BEx3BYP0FG369M7G3JEFLMMXAKTS" hidden="1">#REF!</definedName>
    <definedName name="BEx3C2QR0WUD19QSVO8EMIPNQJKH" hidden="1">#REF!</definedName>
    <definedName name="BEx3C5ACPKV4XIAY0LO077TCRNLJ" hidden="1">#REF!</definedName>
    <definedName name="BEx3CBKXPIN2XM7QJNI7O0MB70AR" hidden="1">#REF!</definedName>
    <definedName name="BEx3CCS3VNR1KW2R7DKSQFZ17QW0" hidden="1">#REF!</definedName>
    <definedName name="BEx3CKFCCPZZ6ROLAT5C1DZNIC1U" hidden="1">#REF!</definedName>
    <definedName name="BEx3CO0SVO4WLH0DO43DCHYDTH1P" hidden="1">#REF!</definedName>
    <definedName name="BEx3D35KVB55GTY44YX4O9YGEVQI" hidden="1">#REF!</definedName>
    <definedName name="BEx3D9G6QTSPF9UYI4X0XY0VE896" hidden="1">#REF!</definedName>
    <definedName name="BEx3DCQU9PBRXIMLO62KS5RLH447" hidden="1">#REF!</definedName>
    <definedName name="BEx3E22INXU2VKWET4AVSBR8WAD6" hidden="1">#REF!</definedName>
    <definedName name="BEx3EF99FD6QNNCNOKDEE67JHTUJ" hidden="1">#REF!</definedName>
    <definedName name="BEx3EHCSERZ2O2OAG8Y95UPG2IY9" hidden="1">#REF!</definedName>
    <definedName name="BEx3EJR3TCJDYS7ZXNDS5N9KTGIK" hidden="1">#REF!</definedName>
    <definedName name="BEx3ELJTTBS6P05CNISMGOJOA60V" hidden="1">#REF!</definedName>
    <definedName name="BEx3EQSLJBDDJRHNX19PBFCKNY2I" hidden="1">#REF!</definedName>
    <definedName name="BEx3EQY1DLE7G1BN4GY27QI7C7L8" hidden="1">#REF!</definedName>
    <definedName name="BEx3EUUAX947Q5N6MY6W0KSNY78Y" hidden="1">#REF!</definedName>
    <definedName name="BEx3FG4DPAPTA9PM2Q6BMWI6BIHV" hidden="1">#REF!</definedName>
    <definedName name="BEx3FHMD1P5XBCH23ZKIFO6ZTCNB" hidden="1">#REF!</definedName>
    <definedName name="BEx3FI2G3YYIACQHXNXEA15M8ZK5" hidden="1">#REF!</definedName>
    <definedName name="BEx3FJ9MHSLDK8W91GO85FX1GX57" hidden="1">#REF!</definedName>
    <definedName name="BEx3FR251HFU7A33PU01SJUENL2B" hidden="1">#REF!</definedName>
    <definedName name="BEx3FX7EJL47JSLSWP3EOC265WAE" hidden="1">#REF!</definedName>
    <definedName name="BEx3G201R8NLJ6FIHO2QS0SW9QVV" hidden="1">#REF!</definedName>
    <definedName name="BEx3G2LL2II66XY5YCDPG4JE13A3" hidden="1">#REF!</definedName>
    <definedName name="BEx3G2WA0DTYY9D8AGHHOBTPE2B2" hidden="1">#REF!</definedName>
    <definedName name="BEx3G8FY85SUKO01ZJQZYO51EA75" hidden="1">#REF!</definedName>
    <definedName name="BEx3GCXR6IAS0B6WJ03GJVH7CO52" hidden="1">#REF!</definedName>
    <definedName name="BEx3GDZH5KHUU0C7RY1PDVGKTH8E"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GQ9V1DONRHIKU8HGIPUP1EGT" hidden="1">#REF!</definedName>
    <definedName name="BEx3H5UX2GZFZZT657YR76RHW5I6" hidden="1">#REF!</definedName>
    <definedName name="BEx3HMSEFOP6DBM4R97XA6B7NFG6" hidden="1">#REF!</definedName>
    <definedName name="BEx3HWJ5SQSD2CVCQNR183X44FR8" hidden="1">#REF!</definedName>
    <definedName name="BEx3I09YVXO0G4X7KGSA4WGORM35" hidden="1">#REF!</definedName>
    <definedName name="BEx3ICF1GY8HQEBIU9S43PDJ90BX" hidden="1">#REF!</definedName>
    <definedName name="BEx3IMLPLFDY04Z6ON69TCWA33TL" hidden="1">#REF!</definedName>
    <definedName name="BEx3IWN8YPN2XHSCISQB9608ZLOD" hidden="1">#REF!</definedName>
    <definedName name="BEx3IYAH2DEBFWO8F94H4MXE3RLY" hidden="1">#REF!</definedName>
    <definedName name="BEx3IZXXSYEW50379N2EAFWO8DZV" hidden="1">#REF!</definedName>
    <definedName name="BEx3J1VZVGTKT4ATPO9O5JCSFTTR" hidden="1">#REF!</definedName>
    <definedName name="BEx3J2XUDDF0SSPYVBJC3N2BVRNR" hidden="1">#REF!</definedName>
    <definedName name="BEx3J3OQ1MT3IGJLJXUE26AOGC1G" hidden="1">#REF!</definedName>
    <definedName name="BEx3JC2TY7JNAAC3L7QHVPQXLGQ8" hidden="1">#REF!</definedName>
    <definedName name="BEx3JMKGGBQZCNS9GG0XPNFFZHYG" hidden="1">#REF!</definedName>
    <definedName name="BEx3JWB8EIB42E4QPNP0F6ZKJHSM" hidden="1">#REF!</definedName>
    <definedName name="BEx3JX23SYDIGOGM4Y0CQFBW8ZBV" hidden="1">#REF!</definedName>
    <definedName name="BEx3JXCXCVBZJGV5VEG9MJEI01AL" hidden="1">#REF!</definedName>
    <definedName name="BEx3JYK2N7X59TPJSKYZ77ENY8SS" hidden="1">#REF!</definedName>
    <definedName name="BEx3JZAXL8KNT6BS2DKSBQW8WFTT" hidden="1">#REF!</definedName>
    <definedName name="BEx3K4EII7GU1CG0BN7UL15M6J8Z" hidden="1">#REF!</definedName>
    <definedName name="BEx3K4ZXQUQ2KYZF74B84SO48XMW" hidden="1">#REF!</definedName>
    <definedName name="BEx3KEFXUCVNVPH7KSEGAZYX13B5" hidden="1">#REF!</definedName>
    <definedName name="BEx3KFXUAF6YXAA47B7Q6X9B3VGB" hidden="1">#REF!</definedName>
    <definedName name="BEx3KIXQYOGMPK4WJJAVBRX4NR28" hidden="1">#REF!</definedName>
    <definedName name="BEx3KJOMVOSFZVJUL3GKCNP6DQDS" hidden="1">#REF!</definedName>
    <definedName name="BEx3KP2VRBMORK0QEAZUYCXL3DHJ" hidden="1">#REF!</definedName>
    <definedName name="BEx3L4IN3LI4C26SITKTGAH27CDU" hidden="1">#REF!</definedName>
    <definedName name="BEx3L4YQ0J7ZU0M5QM6YIPCEYC9K" hidden="1">#REF!</definedName>
    <definedName name="BEx3L60DJOR7NQN42G7YSAODP1EX" hidden="1">#REF!</definedName>
    <definedName name="BEx3L7D0PI38HWZ7VADU16C9E33D" hidden="1">#REF!</definedName>
    <definedName name="BEx3L9WT886UPC0M8AH5Y82YAB1H" hidden="1">#REF!</definedName>
    <definedName name="BEx3LM1PR4Y7KINKMTMKR984GX8Q" hidden="1">#REF!</definedName>
    <definedName name="BEx3LPCEZ1C0XEKNCM3YT09JWCUO" hidden="1">#REF!</definedName>
    <definedName name="BEx3LRQPBEYUQ8NMLL8AOZ2SXLOI" hidden="1">#REF!</definedName>
    <definedName name="BEx3M1MR1K1NQD03H74BFWOK4MWQ" hidden="1">#REF!</definedName>
    <definedName name="BEx3M4H77MYUKOOD31H9F80NMVK8" hidden="1">#REF!</definedName>
    <definedName name="BEx3M9VFX329PZWYC4DMZ6P3W9R2" hidden="1">#REF!</definedName>
    <definedName name="BEx3MCQ0VEBV0CZXDS505L38EQ8N" hidden="1">#REF!</definedName>
    <definedName name="BEx3MEYV5LQY0BAL7V3CFAFVOM3T" hidden="1">#REF!</definedName>
    <definedName name="BEx3MREOFWJQEYMCMBL7ZE06NBN6" hidden="1">#REF!</definedName>
    <definedName name="BEx3MW1VHR8JIAS5J58XQ0CC4L8U" hidden="1">#REF!</definedName>
    <definedName name="BEx3N51IHA88UXRPEENI44P0KP7U" hidden="1">#REF!</definedName>
    <definedName name="BEx3N7FW0O3BI5FG5H3TN8ESSC61" hidden="1">#REF!</definedName>
    <definedName name="BEx3N7VYL8CCBFTRFOA6W3BWAQJ0" hidden="1">#REF!</definedName>
    <definedName name="BEx3NKXF7GYXHBK75UI6MDRUSU0J" hidden="1">#REF!</definedName>
    <definedName name="BEx3NLIZ7PHF2XE59ECZ3MD04ZG1" hidden="1">#REF!</definedName>
    <definedName name="BEx3NMQ4BVC94728AUM7CCX7UHTU" hidden="1">#REF!</definedName>
    <definedName name="BEx3NR2I4OUFP3Z2QZEDU2PIFIDI" hidden="1">#REF!</definedName>
    <definedName name="BEx3O19B8FTTAPVT5DZXQGQXWFR8" hidden="1">#REF!</definedName>
    <definedName name="BEx3O85IKWARA6NCJOLRBRJFMEWW" hidden="1">#REF!</definedName>
    <definedName name="BEx3OJZSCGFRW7SVGBFI0X9DNVMM" hidden="1">#REF!</definedName>
    <definedName name="BEx3OK5349EJ2XRYXV7W13YG9FSL" hidden="1">#REF!</definedName>
    <definedName name="BEx3ORSBUXAF21MKEY90YJV9AY9A" hidden="1">#REF!</definedName>
    <definedName name="BEx3OSDPC76YELEXOE4HPHR08Z63" hidden="1">#REF!</definedName>
    <definedName name="BEx3OV8BH6PYNZT7C246LOAU9SVX" hidden="1">#REF!</definedName>
    <definedName name="BEx3OXRYJZUEY6E72UJU0PHLMYAR" hidden="1">#REF!</definedName>
    <definedName name="BEx3P54EFPJ9XERKXPZGLNSLQXCN" hidden="1">#REF!</definedName>
    <definedName name="BEx3P59TTRSGQY888P5C1O7M2PQT" hidden="1">#REF!</definedName>
    <definedName name="BEx3PDNRRNKD5GOUBUQFXAHIXLD9" hidden="1">#REF!</definedName>
    <definedName name="BEx3PDT8GNPWLLN02IH1XPV90XYK" hidden="1">#REF!</definedName>
    <definedName name="BEx3PH99MLZU1LB38QDL3NELDJBG" hidden="1">#REF!</definedName>
    <definedName name="BEx3PKEMDW8KZEP11IL927C5O7I2" hidden="1">#REF!</definedName>
    <definedName name="BEx3PKJZ1Z7L9S6KV8KXVS6B2FX4" hidden="1">#REF!</definedName>
    <definedName name="BEx3PMNG53Z5HY138H99QOMTX8W3" hidden="1">#REF!</definedName>
    <definedName name="BEx3PP1RRSFZ8UC0JC9R91W6LNKW" hidden="1">#REF!</definedName>
    <definedName name="BEx3PPNDD7L6SUISGSI2D375NSCH" hidden="1">#REF!</definedName>
    <definedName name="BEx3PQZZ6L9TOCDKNGIDPO8Y2G54" hidden="1">#REF!</definedName>
    <definedName name="BEx3PVXYZC8WB9ZJE7OCKUXZ46EA" hidden="1">#REF!</definedName>
    <definedName name="BEx3Q0VWPU5EQECK7MQ47TYJ3SWW" hidden="1">#REF!</definedName>
    <definedName name="BEx3Q3QHHJB3PUJIXDIL8G6EHCRE" hidden="1">#REF!</definedName>
    <definedName name="BEx3Q7BZ9PUXK2RLIOFSIS9AHU1B" hidden="1">#REF!</definedName>
    <definedName name="BEx3Q8J42S9VU6EAN2Y28MR6DF88" hidden="1">#REF!</definedName>
    <definedName name="BEx3Q9QA35ZVN9VVHN81BBIVN881" hidden="1">#REF!</definedName>
    <definedName name="BEx3QD0XYUEL1G6J200V2STCORG5" hidden="1">#REF!</definedName>
    <definedName name="BEx3QEDFOYFY5NBTININ5W4RLD4Q" hidden="1">#REF!</definedName>
    <definedName name="BEx3QH2K40ZZFYJES4QCRY78Q560" hidden="1">#REF!</definedName>
    <definedName name="BEx3QIKJ3U962US1Q564NZDLU8LD" hidden="1">#REF!</definedName>
    <definedName name="BEx3QR9D45DHW50VQ7Y3Q1AXPOB9" hidden="1">#REF!</definedName>
    <definedName name="BEx3QSWT2S5KWG6U2V9711IYDQBM" hidden="1">#REF!</definedName>
    <definedName name="BEx3QVGG7Q2X4HZHJAM35A8T3VR7" hidden="1">#REF!</definedName>
    <definedName name="BEx3R0JUB9YN8PHPPQTAMIT1IHWK" hidden="1">#REF!</definedName>
    <definedName name="BEx3R81NFRO7M81VHVKOBFT0QBIL" hidden="1">#REF!</definedName>
    <definedName name="BEx3RHC2ZD5UFS6QD4OPFCNNMWH1" hidden="1">#REF!</definedName>
    <definedName name="BEx3RQ10QIWBAPHALAA91BUUCM2X" hidden="1">#REF!</definedName>
    <definedName name="BEx3RSFBB83TAKX7N3F394TT3RW4" hidden="1">#REF!</definedName>
    <definedName name="BEx3RV4E1WT43SZBUN09RTB8EK1O" hidden="1">#REF!</definedName>
    <definedName name="BEx3RXYU0QLFXSFTM5EB20GD03W5" hidden="1">#REF!</definedName>
    <definedName name="BEx3RYKLC3QQO3XTUN7BEW2AQL98" hidden="1">#REF!</definedName>
    <definedName name="BEx3S2WXUEQA8PLX4U6G9LJB63ZN" hidden="1">#REF!</definedName>
    <definedName name="BEx3SICJ45BYT6FHBER86PJT25FC" hidden="1">#REF!</definedName>
    <definedName name="BEx3SL1NUYCLQWKW8EFSFZGONHKE" hidden="1">#REF!</definedName>
    <definedName name="BEx3SMUCMJVGQ2H4EHQI5ZFHEF0P" hidden="1">#REF!</definedName>
    <definedName name="BEx3SN56F03CPDRDA7LZ763V0N4I" hidden="1">#REF!</definedName>
    <definedName name="BEx3SPE6N1ORXPRCDL3JPZD73Z9F" hidden="1">#REF!</definedName>
    <definedName name="BEx3ST4Y5OZXSIK7V846SMFT5B23" hidden="1">#REF!</definedName>
    <definedName name="BEx3SWQG9ED1M1Q5D63K0HZ15GQG" hidden="1">#REF!</definedName>
    <definedName name="BEx3T29ZTULQE0OMSMWUMZDU9ZZ0" hidden="1">#REF!</definedName>
    <definedName name="BEx3T6MJ1QDJ929WMUDVZ0O3UW0Y" hidden="1">#REF!</definedName>
    <definedName name="BEx3TEPSM88IET8PDLKKCHMFEMFM" hidden="1">#REF!</definedName>
    <definedName name="BEx3TO09F9SV99SJXCUC1B49RVCJ" hidden="1">#REF!</definedName>
    <definedName name="BEx3TPCSI16OAB2L9M9IULQMQ9J9" hidden="1">#REF!</definedName>
    <definedName name="BEx3U64YUOZ419BAJS2W78UMATAW" hidden="1">#REF!</definedName>
    <definedName name="BEx3U94WCEA5DKMWBEX1GU0LKYG2" hidden="1">#REF!</definedName>
    <definedName name="BEx3U9VZ8SQVYS6ZA038J7AP7ZGW" hidden="1">#REF!</definedName>
    <definedName name="BEx3UIQ5WRJBGNTFCCLOR4N7B1OQ" hidden="1">#REF!</definedName>
    <definedName name="BEx3UJBQWUJW9KX0PXKZ4TRHMR71" hidden="1">#REF!</definedName>
    <definedName name="BEx3UJMIX2NUSSWGMSI25A5DM4CH" hidden="1">#REF!</definedName>
    <definedName name="BEx3UKOCOQG7S1YQ436S997K1KWV" hidden="1">#REF!</definedName>
    <definedName name="BEx3UYM19VIXLA0EU7LB9NHA77PB" hidden="1">#REF!</definedName>
    <definedName name="BEx3V6EJO8BG91O9M5DVBLNPDBKG" hidden="1">#REF!</definedName>
    <definedName name="BEx3VML7CG70HPISMVYIUEN3711Q" hidden="1">#REF!</definedName>
    <definedName name="BEx56ZID5H04P9AIYLP1OASFGV56" hidden="1">#REF!</definedName>
    <definedName name="BEx5802QAJKNHFBFPTR0PSRHQPJE" hidden="1">#REF!</definedName>
    <definedName name="BEx587EYSS57E3PI8DT973HLJM9E" hidden="1">#REF!</definedName>
    <definedName name="BEx587KFQ3VKCOCY1SA5F24PQGUI" hidden="1">#REF!</definedName>
    <definedName name="BEx58O780PQ05NF0Z1SKKRB3N099" hidden="1">#REF!</definedName>
    <definedName name="BEx58XHO7ZULLF2EUD7YIS0MGQJ5" hidden="1">#REF!</definedName>
    <definedName name="BEx58ZW0HAIGIPEX9CVA1PQQTR6X" hidden="1">#REF!</definedName>
    <definedName name="BEx591ZJ14LAJI4Q8DU3CQQBHZDV" hidden="1">#REF!</definedName>
    <definedName name="BEx599XJ2MIQOZOQC2FXQJ2TDR95" hidden="1">#REF!</definedName>
    <definedName name="BEx59BA1KH3RG6K1LHL7YS2VB79N" hidden="1">#REF!</definedName>
    <definedName name="BEx59E9WABJP2TN71QAIKK79HPK9" hidden="1">#REF!</definedName>
    <definedName name="BEx59P7MAPNU129ZTC5H3EH892G1" hidden="1">#REF!</definedName>
    <definedName name="BEx59WPJZYWUOEGJHPOVM5ETCM6G" hidden="1">#REF!</definedName>
    <definedName name="BEx5A11WZRQSIE089QE119AOX9ZG" hidden="1">#REF!</definedName>
    <definedName name="BEx5A53I4OI80LV9DRIR9EFD2XUD" hidden="1">#REF!</definedName>
    <definedName name="BEx5A7CIGCOTHJKHGUBDZG91JGPZ" hidden="1">#REF!</definedName>
    <definedName name="BEx5A8UFLT2SWVSG5COFA9B8P376" hidden="1">#REF!</definedName>
    <definedName name="BEx5ACAHJPLAS35SPSXQ88PJYGPI" hidden="1">#REF!</definedName>
    <definedName name="BEx5AFFTN3IXIBHDKM0FYC4OFL1S" hidden="1">#REF!</definedName>
    <definedName name="BEx5ANDOOW91YBCYUL4H4JOJKCSS" hidden="1">#REF!</definedName>
    <definedName name="BEx5AOFIO8KVRHIZ1RII337AA8ML" hidden="1">#REF!</definedName>
    <definedName name="BEx5APRZ66L5BWHFE8E4YYNEDTI4" hidden="1">#REF!</definedName>
    <definedName name="BEx5ARQ6V82KDMN77WT0B1AK7B5S" hidden="1">#REF!</definedName>
    <definedName name="BEx5AUVDSQ35VO4BD9AKKGBM5S7D" hidden="1">#REF!</definedName>
    <definedName name="BEx5B4RHHX0J1BF2FZKEA0SPP29O" hidden="1">#REF!</definedName>
    <definedName name="BEx5B5YMSWP0OVI5CIQRP5V18D0C" hidden="1">#REF!</definedName>
    <definedName name="BEx5B825RW35M5H0UB2IZGGRS4ER" hidden="1">#REF!</definedName>
    <definedName name="BEx5BAWPMY0TL684WDXX6KKJLRCN" hidden="1">#REF!</definedName>
    <definedName name="BEx5BBI61U4Y65GD0ARMTALPP7SJ" hidden="1">#REF!</definedName>
    <definedName name="BEx5BDR56MEV4IHY6CIH2SVNG1UB" hidden="1">#REF!</definedName>
    <definedName name="BEx5BESZC5H329SKHGJOHZFILYJJ" hidden="1">#REF!</definedName>
    <definedName name="BEx5BHSQ42B50IU1TEQFUXFX9XQD" hidden="1">#REF!</definedName>
    <definedName name="BEx5BKSM4UN4C1DM3EYKM79MRC5K" hidden="1">#REF!</definedName>
    <definedName name="BEx5BNN8NPH9KVOBARB9CDD9WLB6" hidden="1">#REF!</definedName>
    <definedName name="BEx5BQN48A0P0HALA6YWGQLFIY7R" hidden="1">#REF!</definedName>
    <definedName name="BEx5BYFMZ80TDDN2EZO8CF39AIAC" hidden="1">#REF!</definedName>
    <definedName name="BEx5C2BWFW6SHZBFDEISKGXHZCQW" hidden="1">#REF!</definedName>
    <definedName name="BEx5C49ZFH8TO9ZU55729C3F7XG7" hidden="1">#REF!</definedName>
    <definedName name="BEx5C8GZQK13G60ZM70P63I5OS0L" hidden="1">#REF!</definedName>
    <definedName name="BEx5CAPTVN2NBT3UOMA1UFAL1C2R" hidden="1">#REF!</definedName>
    <definedName name="BEx5CEM3SYF9XP0ZZVE0GEPCLV3F" hidden="1">#REF!</definedName>
    <definedName name="BEx5CFYQ0F1Z6P8SCVJ0I3UPVFE4" hidden="1">#REF!</definedName>
    <definedName name="BEx5CINUDCSDCAJSNNV7XVNU8Q79" hidden="1">#REF!</definedName>
    <definedName name="BEx5CNLUIOYU8EODGA03Z3547I9T" hidden="1">#REF!</definedName>
    <definedName name="BEx5CNR9ZYFH7VDST1YKR6JOAOVD" hidden="1">#REF!</definedName>
    <definedName name="BEx5CPEKNSJORIPFQC2E1LTRYY8L" hidden="1">#REF!</definedName>
    <definedName name="BEx5CQR6PPHZ1S1UI8J4XM1TRDYC" hidden="1">#REF!</definedName>
    <definedName name="BEx5CSUOL05D8PAM2TRDA9VRJT1O" hidden="1">#REF!</definedName>
    <definedName name="BEx5CUNFOO4YDFJ22HCMI2QKIGKM" hidden="1">#REF!</definedName>
    <definedName name="BEx5D8L47OF0WHBPFWXGZINZWUBZ" hidden="1">#REF!</definedName>
    <definedName name="BEx5DAJAHQ2SKUPCKSCR3PYML67L" hidden="1">#REF!</definedName>
    <definedName name="BEx5DC18JM1KJCV44PF18E0LNRKA" hidden="1">#REF!</definedName>
    <definedName name="BEx5DJIZBTNS011R9IIG2OQ2L6ZX" hidden="1">#REF!</definedName>
    <definedName name="BEx5E123OLO9WQUOIRIDJ967KAGK" hidden="1">#REF!</definedName>
    <definedName name="BEx5E2UU5NES6W779W2OZTZOB4O7" hidden="1">#REF!</definedName>
    <definedName name="BEx5E4CSE5G83J5K32WENF7BXL82" hidden="1">#REF!</definedName>
    <definedName name="BEx5ELQL9B0VR6UT18KP11DHOTFX" hidden="1">#REF!</definedName>
    <definedName name="BEx5EPHDUKNJYTCQXB79QEW88KC8" hidden="1">#REF!</definedName>
    <definedName name="BEx5ER4TJTFPN7IB1MNEB1ZFR5M6" hidden="1">#REF!</definedName>
    <definedName name="BEx5EZ2ORDJQSTT4KQMZALOFR80B" hidden="1">#REF!</definedName>
    <definedName name="BEx5F6V72QTCK7O39Y59R0EVM6CW" hidden="1">#REF!</definedName>
    <definedName name="BEx5FGLQVACD5F5YZG4DGSCHCGO2" hidden="1">#REF!</definedName>
    <definedName name="BEx5FGR7YST9UWW32VFER0W4LEF2" hidden="1">#REF!</definedName>
    <definedName name="BEx5FLJWHLW3BTZILDPN5NMA449V" hidden="1">#REF!</definedName>
    <definedName name="BEx5FNI2O10YN2SI1NO4X5GP3GTF" hidden="1">#REF!</definedName>
    <definedName name="BEx5FO8YRFSZCG3L608EHIHIHFY4" hidden="1">#REF!</definedName>
    <definedName name="BEx5FQNA6V4CNYSH013K45RI4BCV" hidden="1">#REF!</definedName>
    <definedName name="BEx5FSW55LVAZI956T9XU4KIBELE" hidden="1">#REF!</definedName>
    <definedName name="BEx5FTCEIIRM9OOPXK6PB2KJSLTA" hidden="1">#REF!</definedName>
    <definedName name="BEx5FVQPPEU32CPNV9RRQ9MNLLVE" hidden="1">#REF!</definedName>
    <definedName name="BEx5G08KGMG5X2AQKDGPFYG5GH94" hidden="1">#REF!</definedName>
    <definedName name="BEx5G1A8TFN4C4QII35U9DKYNIS8" hidden="1">#REF!</definedName>
    <definedName name="BEx5G1L0QO91KEPDMV1D8OT4BT73" hidden="1">#REF!</definedName>
    <definedName name="BEx5G86DZL1VYUX6KWODAP3WFAWP" hidden="1">#REF!</definedName>
    <definedName name="BEx5G8BV2GIOCM3C7IUFK8L04A6M" hidden="1">#REF!</definedName>
    <definedName name="BEx5G8H70AOIQNK90C2VU5BAF8TV" hidden="1">#REF!</definedName>
    <definedName name="BEx5GE66YNPSS5MSPTBXLYLNUHSJ" hidden="1">#REF!</definedName>
    <definedName name="BEx5GID9MVBUPFFT9M8K8B5MO9NV" hidden="1">#REF!</definedName>
    <definedName name="BEx5GL2CVWMY3S947ALVPBQG1W21" hidden="1">#REF!</definedName>
    <definedName name="BEx5GN0EWA9SCQDPQ7NTUQH82QVK" hidden="1">#REF!</definedName>
    <definedName name="BEx5GNBCU4WZ74I0UXFL9ZG2XSGJ" hidden="1">#REF!</definedName>
    <definedName name="BEx5GT5PB17R2GKX3F4H7WWN4M94" hidden="1">#REF!</definedName>
    <definedName name="BEx5GUCTYC7QCWGWU5BTO7Y7HDZX" hidden="1">#REF!</definedName>
    <definedName name="BEx5GYUPJULJQ624TEESYFG1NFOH" hidden="1">#REF!</definedName>
    <definedName name="BEx5GZR2KDETMC7ZPNE1YU6YELWI" hidden="1">#REF!</definedName>
    <definedName name="BEx5H0NEE0AIN5E2UHJ9J9ISU9N1" hidden="1">#REF!</definedName>
    <definedName name="BEx5H1UJSEUQM2K8QHQXO5THVHSO" hidden="1">#REF!</definedName>
    <definedName name="BEx5H2WFSII73OJ41QGRAZ28JO53"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JZ9FAVNZSSBTAYRPZDYM9NU" hidden="1">#REF!</definedName>
    <definedName name="BEx5HZ9JMKHNLFWLVUB1WP5B39BL" hidden="1">#REF!</definedName>
    <definedName name="BEx5I244LQHZTF3XI66J8705R9XX" hidden="1">#REF!</definedName>
    <definedName name="BEx5I3B4OHOD6SAPLK3PZDRO1GYC" hidden="1">#REF!</definedName>
    <definedName name="BEx5I4CZWURJPJZH95QO8E7MXFWV" hidden="1">#REF!</definedName>
    <definedName name="BEx5I8PBP4LIXDGID5BP0THLO0AQ" hidden="1">#REF!</definedName>
    <definedName name="BEx5I8USVUB3JP4S9OXGMZVMOQXR" hidden="1">#REF!</definedName>
    <definedName name="BEx5I9GDQSYIAL65UQNDMNFQCS9Y" hidden="1">#REF!</definedName>
    <definedName name="BEx5IBUPG9AWNW5PK7JGRGEJ4OLM" hidden="1">#REF!</definedName>
    <definedName name="BEx5IC06RVN8BSAEPREVKHKLCJ2L" hidden="1">#REF!</definedName>
    <definedName name="BEx5J0FFP1KS4NGY20AEJI8VREEA" hidden="1">#REF!</definedName>
    <definedName name="BEx5JENVO7X0TBQGRMGKRTMFB470" hidden="1">#REF!</definedName>
    <definedName name="BEx5JF3ZXLDIS8VNKDCY7ZI7H1CI" hidden="1">#REF!</definedName>
    <definedName name="BEx5JHCZJ8G6OOOW6EF3GABXKH6F" hidden="1">#REF!</definedName>
    <definedName name="BEx5JJB6W446THXQCRUKD3I7RKLP" hidden="1">#REF!</definedName>
    <definedName name="BEx5JJWTMI37U3RDEJOYLO93RJ6Z" hidden="1">#REF!</definedName>
    <definedName name="BEx5JNCT8Z7XSSPD5EMNAJELCU2V" hidden="1">#REF!</definedName>
    <definedName name="BEx5JP02DZ97IB62ITCKG1MMWBKN" hidden="1">#REF!</definedName>
    <definedName name="BEx5JQCNT9Y4RM306CHC8IPY3HBZ" hidden="1">#REF!</definedName>
    <definedName name="BEx5JR91NO6ECBKQUI7KBAUHVWQY" hidden="1">#REF!</definedName>
    <definedName name="BEx5JTHW7OW4QTNV5XZ3NC20LDLF" hidden="1">#REF!</definedName>
    <definedName name="BEx5K08PYKE6JOKBYIB006TX619P" hidden="1">#REF!</definedName>
    <definedName name="BEx5K1AKPNBF18M8BS3MHI13PF7R" hidden="1">#REF!</definedName>
    <definedName name="BEx5K21HQCDNYPG2QWFOVS99PE4A" hidden="1">#REF!</definedName>
    <definedName name="BEx5K51DSERT1TR7B4A29R41W4NX" hidden="1">#REF!</definedName>
    <definedName name="BEx5KCJ4JCAHU2E4LCLVKFWL64CX" hidden="1">#REF!</definedName>
    <definedName name="BEx5KM9PJMIQFJSBANJO5FVW3Z28" hidden="1">#REF!</definedName>
    <definedName name="BEx5KOO1FHA4BJJBZGOZKTK8PRRN" hidden="1">#REF!</definedName>
    <definedName name="BEx5KRIL3PFC9PIM7NQWA09TEQWG" hidden="1">#REF!</definedName>
    <definedName name="BEx5KYER580I4T7WTLMUN7NLNP5K" hidden="1">#REF!</definedName>
    <definedName name="BEx5LHLB3M6K4ZKY2F42QBZT30ZH" hidden="1">#REF!</definedName>
    <definedName name="BEx5LRMNU3HXIE1BUMDHRU31F7JJ" hidden="1">#REF!</definedName>
    <definedName name="BEx5LSJ1LPUAX3ENSPECWPG4J7D1" hidden="1">#REF!</definedName>
    <definedName name="BEx5LTKQ8RQWJE4BC88OP928893U" hidden="1">#REF!</definedName>
    <definedName name="BEx5LWQ2YRWKLHNPUOX7A77685LZ" hidden="1">#REF!</definedName>
    <definedName name="BEx5LYO5AGM9ICPKZBV7EN03XYO9" hidden="1">#REF!</definedName>
    <definedName name="BEx5M7T5JER9G2MLDH3G50GCW8PO" hidden="1">#REF!</definedName>
    <definedName name="BEx5MAIGJD3C3AO0RGLKRTEZBVUE" hidden="1">#REF!</definedName>
    <definedName name="BEx5MB9BR71LZDG7XXQ2EO58JC5F" hidden="1">#REF!</definedName>
    <definedName name="BEx5MJSWQ04VS8WFHCZXYA7ZWU81" hidden="1">#REF!</definedName>
    <definedName name="BEx5MLQZM68YQSKARVWTTPINFQ2C" hidden="1">#REF!</definedName>
    <definedName name="BEx5MVXTKNBXHNWTL43C670E4KXC" hidden="1">#REF!</definedName>
    <definedName name="BEx5N4XI4PWB1W9PMZ4O5R0HWTYD" hidden="1">#REF!</definedName>
    <definedName name="BEx5NA68N6FJFX9UJXK4M14U487F" hidden="1">#REF!</definedName>
    <definedName name="BEx5NIKBG2GDJOYGE3WCXKU7YY51" hidden="1">#REF!</definedName>
    <definedName name="BEx5NUEM24ZED9VYADF1LHA31YNV" hidden="1">#REF!</definedName>
    <definedName name="BEx5NV06L5J5IMKGOMGKGJ4PBZCD" hidden="1">#REF!</definedName>
    <definedName name="BEx5NZSSQ6PY99ZX2D7Q9IGOR34W" hidden="1">#REF!</definedName>
    <definedName name="BEx5O21O6UOIZM3N6WHQJSAUBK16" hidden="1">#REF!</definedName>
    <definedName name="BEx5O3ZUQ2OARA1CDOZ3NC4UE5AA" hidden="1">#REF!</definedName>
    <definedName name="BEx5OAFS0NJ2CB86A02E1JYHMLQ1" hidden="1">#REF!</definedName>
    <definedName name="BEx5OG4RPU8W1ETWDWM234NYYYEN" hidden="1">#REF!</definedName>
    <definedName name="BEx5OHXI4R617RH4NY6VKOI4ZRA2" hidden="1">#REF!</definedName>
    <definedName name="BEx5OL87PVSZSDHUK8KZBXSXHK2L" hidden="1">#REF!</definedName>
    <definedName name="BEx5OP9Y43F99O2IT69MKCCXGL61" hidden="1">#REF!</definedName>
    <definedName name="BEx5OXIKDIYQDT89AL1I005KPLFQ" hidden="1">#REF!</definedName>
    <definedName name="BEx5P9Y9RDXNUAJ6CZ2LHMM8IM7T" hidden="1">#REF!</definedName>
    <definedName name="BEx5PHG040UB6SAJGMT6H4JLV2O8" hidden="1">#REF!</definedName>
    <definedName name="BEx5PHWB2C0D5QLP3BZIP3UO7DIZ" hidden="1">#REF!</definedName>
    <definedName name="BEx5PJP02W68K2E46L5C5YBSNU6T" hidden="1">#REF!</definedName>
    <definedName name="BEx5PLCA8DOMAU315YCS5275L2HS" hidden="1">#REF!</definedName>
    <definedName name="BEx5PRXMZ5M65Z732WNNGV564C2J" hidden="1">#REF!</definedName>
    <definedName name="BEx5PYJ1M7KNW4566RAPKTK159HP" hidden="1">#REF!</definedName>
    <definedName name="BEx5QGT6ZJDVW73MNRC6IUML0GKF" hidden="1">#REF!</definedName>
    <definedName name="BEx5QPSW4IPLH50WSR87HRER05RF" hidden="1">#REF!</definedName>
    <definedName name="BEx73V0EP8EMNRC3EZJJKKVKWQVB" hidden="1">#REF!</definedName>
    <definedName name="BEx741WJHIJVXUX131SBXTVW8D71" hidden="1">#REF!</definedName>
    <definedName name="BEx746ZZ73QHTXKD87X7R3HKC2KM" hidden="1">#REF!</definedName>
    <definedName name="BEx74ESIB9Y8KGETIERMKU5PLCQR" hidden="1">#REF!</definedName>
    <definedName name="BEx74IZJLRUQ03RCK06W91H2260J" hidden="1">#REF!</definedName>
    <definedName name="BEx74Q6H3O7133AWQXWC21MI2UFT" hidden="1">#REF!</definedName>
    <definedName name="BEx74W6BJ8ENO3J25WNM5H5APKA3" hidden="1">#REF!</definedName>
    <definedName name="BEx755GRRD9BL27YHLH5QWIYLWB7" hidden="1">#REF!</definedName>
    <definedName name="BEx757V4HY4OAGXYAJGM7RJQE3NM" hidden="1">#REF!</definedName>
    <definedName name="BEx759D1D5SXS5ELLZVBI0SXYUNF" hidden="1">#REF!</definedName>
    <definedName name="BEx75BGL4B587TM29E78APZYJUTT" hidden="1">#REF!</definedName>
    <definedName name="BEx75GJZSZHUDN6OOAGQYFUDA2LP" hidden="1">#REF!</definedName>
    <definedName name="BEx75HGCCV5K4UCJWYV8EV9AG5YT" hidden="1">#REF!</definedName>
    <definedName name="BEx75MJT47XEWZSLZAG6IUOQKXIX" hidden="1">#REF!</definedName>
    <definedName name="BEx75PZT8TY5P13U978NVBUXKHT4" hidden="1">#REF!</definedName>
    <definedName name="BEx75T55F7GML8V1DMWL26WRT006" hidden="1">#REF!</definedName>
    <definedName name="BEx75VJGR07JY6UUWURQ4PJ29UKC" hidden="1">#REF!</definedName>
    <definedName name="BEx765A28KL05DU9PG2REPK40UX3" hidden="1">#REF!</definedName>
    <definedName name="BEx76V1XKGBEDZIV9DV1A2YV1JOI" hidden="1">#REF!</definedName>
    <definedName name="BEx7741OUGLA0WJQLQRUJSL4DE00" hidden="1">#REF!</definedName>
    <definedName name="BEx774N83DXLJZ54Q42PWIJZ2DN1" hidden="1">#REF!</definedName>
    <definedName name="BEx779QNIY3061ZV9BR462WKEGRW" hidden="1">#REF!</definedName>
    <definedName name="BEx77G19QU9A95CNHE6QMVSQR2T3" hidden="1">#REF!</definedName>
    <definedName name="BEx77OQ625E4LSEXLQEMAZHPDMMC" hidden="1">#REF!</definedName>
    <definedName name="BEx77P0S3GVMS7BJUL9OWUGJ1B02"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A5IYYCMR88AXOWEFKVY8371" hidden="1">#REF!</definedName>
    <definedName name="BEx78A5JAWI6EMCWJ7AJWGAH8AMJ" hidden="1">#REF!</definedName>
    <definedName name="BEx78HHRIWDLHQX2LG0HWFRYEL1T" hidden="1">#REF!</definedName>
    <definedName name="BEx78NSKC3OQCQ4WQAIZ6JURE7GW" hidden="1">#REF!</definedName>
    <definedName name="BEx78OOPYID4QYC9KQ8TPDG220E4" hidden="1">#REF!</definedName>
    <definedName name="BEx78QMXZ2P1ZB3HJ9O50DWHCMXR" hidden="1">#REF!</definedName>
    <definedName name="BEx78SFO5VR28677DWZEMDN7G86X" hidden="1">#REF!</definedName>
    <definedName name="BEx78SFOYH1Z0ZDTO47W2M60TW6K" hidden="1">#REF!</definedName>
    <definedName name="BEx79HRD8NL9EMUOALME68ALFZYA" hidden="1">#REF!</definedName>
    <definedName name="BEx79JK3E6JO8MX4O35A5G8NZCC8" hidden="1">#REF!</definedName>
    <definedName name="BEx79OCP4HQ6XP8EWNGEUDLOZBBS" hidden="1">#REF!</definedName>
    <definedName name="BEx79SEAYKUZB0H4LYBCD6WWJBG2" hidden="1">#REF!</definedName>
    <definedName name="BEx79SJRHTLS9PYM69O9BWW1FMJK" hidden="1">#REF!</definedName>
    <definedName name="BEx79YJJLBELICW9F9FRYSCQ101L" hidden="1">#REF!</definedName>
    <definedName name="BEx79YOUHTDD16ZGGUBH3JDBW1VZ" hidden="1">#REF!</definedName>
    <definedName name="BEx79YUC7B0V77FSBGIRCY1BR4VK" hidden="1">#REF!</definedName>
    <definedName name="BEx7A06T3RC2891FUX05G3QPRAUE" hidden="1">#REF!</definedName>
    <definedName name="BEx7A9S3JA1X7FH4CFSQLTZC4691" hidden="1">#REF!</definedName>
    <definedName name="BEx7ABA2C9IWH5VSLVLLLCY62161" hidden="1">#REF!</definedName>
    <definedName name="BEx7AE4LPLX8N85BYB0WCO5S7ZPV" hidden="1">#REF!</definedName>
    <definedName name="BEx7AQV3PGI9EVX19Y61TNZWQD3Z" hidden="1">#REF!</definedName>
    <definedName name="BEx7ASD1I654MEDCO6GGWA95PXSC" hidden="1">#REF!</definedName>
    <definedName name="BEx7ASYMO87QTI4OGS8RP4M3OLYE" hidden="1">#REF!</definedName>
    <definedName name="BEx7AVCX9S5RJP3NSZ4QM4E6ERDT" hidden="1">#REF!</definedName>
    <definedName name="BEx7AVYIGP0930MV5JEBWRYCJN68" hidden="1">#REF!</definedName>
    <definedName name="BEx7B11YDBMRZG7EYCKJUO3H1Y6F" hidden="1">#REF!</definedName>
    <definedName name="BEx7B3LKPGMDIE1WTF5ZO95GA2PN" hidden="1">#REF!</definedName>
    <definedName name="BEx7B6LH6917TXOSAAQ6U7HVF018" hidden="1">#REF!</definedName>
    <definedName name="BEx7BIQJ5XHOJHZUAVG3KLP0T1HX" hidden="1">#REF!</definedName>
    <definedName name="BEx7BPXFZXJ79FQ0E8AQE21PGVHA" hidden="1">#REF!</definedName>
    <definedName name="BEx7C04AM39DQMC1TIX7CFZ2ADHX" hidden="1">#REF!</definedName>
    <definedName name="BEx7C40F0PQURHPI6YQ39NFIR86Z" hidden="1">#REF!</definedName>
    <definedName name="BEx7C93VR7SYRIJS1JO8YZKSFAW9" hidden="1">#REF!</definedName>
    <definedName name="BEx7CCPC6R1KQQZ2JQU6EFI1G0RM" hidden="1">#REF!</definedName>
    <definedName name="BEx7CENJOBQ9IMACXOZ154XHT1A0" hidden="1">#REF!</definedName>
    <definedName name="BEx7CIJST9GLS2QD383UK7VUDTGL" hidden="1">#REF!</definedName>
    <definedName name="BEx7CO8T2XKC7GHDSYNAWTZ9L7YR" hidden="1">#REF!</definedName>
    <definedName name="BEx7CW1CF00DO8A36UNC2X7K65C2" hidden="1">#REF!</definedName>
    <definedName name="BEx7CW6NFRL2P4XWP0MWHIYA97KF" hidden="1">#REF!</definedName>
    <definedName name="BEx7D5RWKRS4W71J4NZ6ZSFHPKFT" hidden="1">#REF!</definedName>
    <definedName name="BEx7D8H1TPOX1UN17QZYEV7Q58GA" hidden="1">#REF!</definedName>
    <definedName name="BEx7DD4D7DAI5BN4L7AHWYB979CQ" hidden="1">#REF!</definedName>
    <definedName name="BEx7DGF13H2074LRWFZQ45PZ6JPX" hidden="1">#REF!</definedName>
    <definedName name="BEx7DKWUXEDIISSX4GDD4YYT887F" hidden="1">#REF!</definedName>
    <definedName name="BEx7DMUYR2HC26WW7AOB1TULERMB" hidden="1">#REF!</definedName>
    <definedName name="BEx7DVJTRV44IMJIBFXELE67SZ7S" hidden="1">#REF!</definedName>
    <definedName name="BEx7DVUMFCI5INHMVFIJ44RTTSTT" hidden="1">#REF!</definedName>
    <definedName name="BEx7DXHVQ3XRVZ2H7QO8TYMIA4P9" hidden="1">#REF!</definedName>
    <definedName name="BEx7E2QT2U8THYOKBPXONB1B47WH" hidden="1">#REF!</definedName>
    <definedName name="BEx7E5QP7W6UKO74F5Y0VJ741HS5" hidden="1">#REF!</definedName>
    <definedName name="BEx7E6N29HGH3I47AFB2DCS6MVS6" hidden="1">#REF!</definedName>
    <definedName name="BEx7E9MXVC2ZETL4GK9ZOC2NIZ0K" hidden="1">#REF!</definedName>
    <definedName name="BEx7EBA8IYHQKT7IQAOAML660SYA" hidden="1">#REF!</definedName>
    <definedName name="BEx7EI6C8MCRZFEQYUBE5FSUTIHK" hidden="1">#REF!</definedName>
    <definedName name="BEx7EI6DL1Z6UWLFBXAKVGZTKHWJ" hidden="1">#REF!</definedName>
    <definedName name="BEx7EQKHX7GZYOLXRDU534TT4H64" hidden="1">#REF!</definedName>
    <definedName name="BEx7ETV6L1TM7JSXJIGK3FC6RVZW" hidden="1">#REF!</definedName>
    <definedName name="BEx7EWK9GUVV6FXWYIGH0TAI4V2O" hidden="1">#REF!</definedName>
    <definedName name="BEx7EYYLHMBYQTH6I377FCQS7CSX" hidden="1">#REF!</definedName>
    <definedName name="BEx7F3GG2FI10JUMINUOIYICFVD9" hidden="1">#REF!</definedName>
    <definedName name="BEx7F4NMGGTZWR8S7710RWGFG8W2" hidden="1">#REF!</definedName>
    <definedName name="BEx7FBJRLJUZKK1FVSCNP0F4GBYT" hidden="1">#REF!</definedName>
    <definedName name="BEx7FCLG1RYI2SNOU1Y2GQZNZSWA" hidden="1">#REF!</definedName>
    <definedName name="BEx7FEJOQNYA7A6O7YB4SBB1KK73" hidden="1">#REF!</definedName>
    <definedName name="BEx7FIL87TXQSUJ03S7NBB9S4HA5" hidden="1">#REF!</definedName>
    <definedName name="BEx7FN32ZGWOAA4TTH79KINTDWR9" hidden="1">#REF!</definedName>
    <definedName name="BEx7FTOFOYQLDCCOJY1H3JHICFOI" hidden="1">#REF!</definedName>
    <definedName name="BEx7FVMORQ1N6SIECWJVJWT23E6Y" hidden="1">#REF!</definedName>
    <definedName name="BEx7FZ2NBD60FXGNYS120WYBTXA3" hidden="1">#REF!</definedName>
    <definedName name="BEx7G82CKM3NIY1PHNFK28M09PCH" hidden="1">#REF!</definedName>
    <definedName name="BEx7GMG8RQ2YB3WVSLKZZZKKRMV0" hidden="1">#REF!</definedName>
    <definedName name="BEx7GQCIM1W1OR8EP7JKRMYGFHW2" hidden="1">#REF!</definedName>
    <definedName name="BEx7GR3ENYWRXXS5IT0UMEGOLGUH" hidden="1">#REF!</definedName>
    <definedName name="BEx7GSAL6P7TASL8MB63RFST1LJL" hidden="1">#REF!</definedName>
    <definedName name="BEx7GSLEAEDT83F2LWWOC5ZLL5JW" hidden="1">#REF!</definedName>
    <definedName name="BEx7GSW56XSIHUS07AYSJ48M49U0" hidden="1">#REF!</definedName>
    <definedName name="BEx7H0JD6I5I8WQLLWOYWY5YWPQE" hidden="1">#REF!</definedName>
    <definedName name="BEx7H14XCXH7WEXEY1HVO53A6AGH" hidden="1">#REF!</definedName>
    <definedName name="BEx7H6ZA84EDCYX9HQKE2VH03R77" hidden="1">#REF!</definedName>
    <definedName name="BEx7H7A3IND3XX895B1NI519TC8J" hidden="1">#REF!</definedName>
    <definedName name="BEx7HFTIA8AC8BR8HKIN81VE1SGW" hidden="1">#REF!</definedName>
    <definedName name="BEx7HGVBEF4LEIF6RC14N3PSU461" hidden="1">#REF!</definedName>
    <definedName name="BEx7HHRP6OIBN749NAR4JO512P36" hidden="1">#REF!</definedName>
    <definedName name="BEx7HQ5T9FZ42QWS09UO4DT42Y0R" hidden="1">#REF!</definedName>
    <definedName name="BEx7HRCZE3CVGON1HV07MT5MNDZ3" hidden="1">#REF!</definedName>
    <definedName name="BEx7HWGE2CANG5M17X4C8YNC3N8F" hidden="1">#REF!</definedName>
    <definedName name="BEx7I8FZ96C5JAHXS18ZV0912LZP" hidden="1">#REF!</definedName>
    <definedName name="BEx7IBVYN47SFZIA0K4MDKQZNN9V" hidden="1">#REF!</definedName>
    <definedName name="BEx7IJTYZHWYWQ1TQVKRC67VVT77" hidden="1">#REF!</definedName>
    <definedName name="BEx7IORYESYM6I22AJH70PF3DYQI" hidden="1">#REF!</definedName>
    <definedName name="BEx7IV2IJ5WT7UC0UG7WP0WF2JZI" hidden="1">#REF!</definedName>
    <definedName name="BEx7IWV99LM4FB1AXIXRNLT7DZJM" hidden="1">#REF!</definedName>
    <definedName name="BEx7IXGU74GE5E4S6W4Z13AR092Y" hidden="1">#REF!</definedName>
    <definedName name="BEx7J4YL8Q3BI1MLH16YYQ18IJRD" hidden="1">#REF!</definedName>
    <definedName name="BEx7J9B4EOP8JPRQCUQJTYF4X0D6" hidden="1">#REF!</definedName>
    <definedName name="BEx7JH3HGBPI07OHZ5LFYK0UFZQR" hidden="1">#REF!</definedName>
    <definedName name="BEx7JV194190CNM6WWGQ3UBJ3CHH" hidden="1">#REF!</definedName>
    <definedName name="BEx7K0VL25LF11UTEBHWBIQ4JLM9" hidden="1">#REF!</definedName>
    <definedName name="BEx7K7GZ607XQOGB81A1HINBTGOZ" hidden="1">#REF!</definedName>
    <definedName name="BEx7KEYPBDXSNROH8M6CDCBN6B50" hidden="1">#REF!</definedName>
    <definedName name="BEx7KSAS8BZT6H8OQCZ5DNSTMO07" hidden="1">#REF!</definedName>
    <definedName name="BEx7KWHTBD21COXVI4HNEQH0Z3L8" hidden="1">#REF!</definedName>
    <definedName name="BEx7KXUGRMRSUXCM97Z7VRZQ9JH2" hidden="1">#REF!</definedName>
    <definedName name="BEx7L21IQVP1N1TTQLRMANSSLSLE" hidden="1">#REF!</definedName>
    <definedName name="BEx7L3DZH58ZUVXJY3QMJYM4KE2N" hidden="1">#REF!</definedName>
    <definedName name="BEx7L5C6U8MP6IZ67BD649WQYJEK" hidden="1">#REF!</definedName>
    <definedName name="BEx7L8HEYEVTATR0OG5JJO647KNI" hidden="1">#REF!</definedName>
    <definedName name="BEx7L8XOV64OMS15ZFURFEUXLMWF" hidden="1">#REF!</definedName>
    <definedName name="BEx7LJVFQACL9F4DRS9YZQ9R2N30" hidden="1">#REF!</definedName>
    <definedName name="BEx7MAUI1JJFDIJGDW4RWY5384LY" hidden="1">#REF!</definedName>
    <definedName name="BEx7MJZO3UKAMJ53UWOJ5ZD4GGMQ" hidden="1">#REF!</definedName>
    <definedName name="BEx7MT4MFNXIVQGAT6D971GZW7CA" hidden="1">#REF!</definedName>
    <definedName name="BEx7NI062THZAM6I8AJWTFJL91CS" hidden="1">#REF!</definedName>
    <definedName name="BEx8ZY6UFM571XUE82FQZRNOKP90" hidden="1">#REF!</definedName>
    <definedName name="BEx904S75BPRYMHF0083JF7ES4NG" hidden="1">#REF!</definedName>
    <definedName name="BEx90CVJHW2G83ZSI8F4ZSPTFSPI" hidden="1">#REF!</definedName>
    <definedName name="BEx90HDD4RWF7JZGA8GCGG7D63MG" hidden="1">#REF!</definedName>
    <definedName name="BEx90VGH5H09ON2QXYC9WIIEU98T" hidden="1">#REF!</definedName>
    <definedName name="BEx9175B70QXYAU5A8DJPGZQ46L9" hidden="1">#REF!</definedName>
    <definedName name="BEx91AQQRTV87AO27VWHSFZAD4ZR" hidden="1">#REF!</definedName>
    <definedName name="BEx91L8FLL5CWLA2CDHKCOMGVDZN" hidden="1">#REF!</definedName>
    <definedName name="BEx91OTVH9ZDBC3QTORU8RZX4EOC" hidden="1">#REF!</definedName>
    <definedName name="BEx91QH5JRZKQP1GPN2SQMR3CKAG" hidden="1">#REF!</definedName>
    <definedName name="BEx91ROALDNHO7FI4X8L61RH4UJE" hidden="1">#REF!</definedName>
    <definedName name="BEx91TMID71GVYH0U16QM1RV3PX0" hidden="1">#REF!</definedName>
    <definedName name="BEx91VF2D78PAF337E3L2L81K9W2" hidden="1">#REF!</definedName>
    <definedName name="BEx91YKG5M0ZZDVWNGF80SPL8GUP" hidden="1">#REF!</definedName>
    <definedName name="BEx921PNZ46VORG2VRMWREWIC0SE" hidden="1">#REF!</definedName>
    <definedName name="BEx92DJXEXVC627QL1HYSV2VSHSS" hidden="1">#REF!</definedName>
    <definedName name="BEx92DPEKL5WM5A3CN8674JI0PR3" hidden="1">#REF!</definedName>
    <definedName name="BEx92ER2RMY93TZK0D9L9T3H0GI5" hidden="1">#REF!</definedName>
    <definedName name="BEx92FI04PJT4LI23KKIHRXWJDTT" hidden="1">#REF!</definedName>
    <definedName name="BEx92HR14HQ9D5JXCSPA4SS4RT62" hidden="1">#REF!</definedName>
    <definedName name="BEx92HWA2D6A5EX9MFG68G0NOMSN" hidden="1">#REF!</definedName>
    <definedName name="BEx92PUBDIXAU1FW5ZAXECMAU0LN" hidden="1">#REF!</definedName>
    <definedName name="BEx92S8MHFFIVRQ2YSHZNQGOFUHD" hidden="1">#REF!</definedName>
    <definedName name="BEx935VHGQGAJAXJKSPCC6GC2KIE" hidden="1">#REF!</definedName>
    <definedName name="BEx93B9OULL2YGC896XXYAAJSTRK" hidden="1">#REF!</definedName>
    <definedName name="BEx93EF2OPUY92WSYH0W2RMHNX2M" hidden="1">#REF!</definedName>
    <definedName name="BEx93FRKF99NRT3LH99UTIH7AAYF" hidden="1">#REF!</definedName>
    <definedName name="BEx93M7FSHP50OG34A4W8W8DF12U" hidden="1">#REF!</definedName>
    <definedName name="BEx93OLWY2O3PRA74U41VG5RXT4Q" hidden="1">#REF!</definedName>
    <definedName name="BEx93RWFAF6YJGYUTITVM445C02U" hidden="1">#REF!</definedName>
    <definedName name="BEx93SY9RWG3HUV4YXQKXJH9FH14" hidden="1">#REF!</definedName>
    <definedName name="BEx93TJUX3U0FJDBG6DDSNQ91R5J" hidden="1">#REF!</definedName>
    <definedName name="BEx942UCRHMI4B0US31HO95GSC2X" hidden="1">#REF!</definedName>
    <definedName name="BEx948ZFFQWVIDNG4AZAUGGGEB5U" hidden="1">#REF!</definedName>
    <definedName name="BEx94CKXG92OMURH41SNU6IOHK4J" hidden="1">#REF!</definedName>
    <definedName name="BEx94E8CBMGM9YP8Z0W8OWHAAZH1" hidden="1">#REF!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N7W5T3U7UOE97D6OVIBUCXS" hidden="1">#REF!</definedName>
    <definedName name="BEx94UV33TKLNRNEN1LPVPIWCOT0" hidden="1">#REF!</definedName>
    <definedName name="BEx953PB6S6ECMD8N0JSW0CBG0DA" hidden="1">#REF!</definedName>
    <definedName name="BEx955NIAWX5OLAHMTV6QFUZPR30" hidden="1">#REF!</definedName>
    <definedName name="BEx9581TYVI2M5TT4ISDAJV4W7Z6" hidden="1">#REF!</definedName>
    <definedName name="BEx95NHF4RVUE0YDOAFZEIVBYJXD" hidden="1">#REF!</definedName>
    <definedName name="BEx95QBZMG0E2KQ9BERJ861QLYN3" hidden="1">#REF!</definedName>
    <definedName name="BEx95QHBVDN795UNQJLRXG3RDU49" hidden="1">#REF!</definedName>
    <definedName name="BEx95TBVUWV7L7OMFMZDQEXGVHU6" hidden="1">#REF!</definedName>
    <definedName name="BEx95U89DZZSVO39TGS62CX8G9N4" hidden="1">#REF!</definedName>
    <definedName name="BEx95ZBPVBQBIU0LCXSH93UZK4VU" hidden="1">#REF!</definedName>
    <definedName name="BEx9602K2GHNBUEUVT9ONRQU1GMD" hidden="1">#REF!</definedName>
    <definedName name="BEx962BL3Y4LA53EBYI64ZYMZE8U" hidden="1">#REF!</definedName>
    <definedName name="BEx96KR21O7H9R29TN0S45Y3QPUK" hidden="1">#REF!</definedName>
    <definedName name="BEx96SUFKHHFE8XQ6UUO6ILDOXHO" hidden="1">#REF!</definedName>
    <definedName name="BEx96UN4YWXBDEZ1U1ZUIPP41Z7I" hidden="1">#REF!</definedName>
    <definedName name="BEx9706NFOGJWDFFOFDUAFC8NNTP" hidden="1">#REF!</definedName>
    <definedName name="BEx970MYCPJ6DQ44TKLOIGZO5LHH" hidden="1">#REF!</definedName>
    <definedName name="BEx978KSD61YJH3S9DGO050R2EHA" hidden="1">#REF!</definedName>
    <definedName name="BEx97H9O1NAKAPK4MX4PKO34ICL5" hidden="1">#REF!</definedName>
    <definedName name="BEx97HVA5F2I0D6ID81KCUDEQOIH" hidden="1">#REF!</definedName>
    <definedName name="BEx97MNUZQ1Z0AO2FL7XQYVNCPR7" hidden="1">#REF!</definedName>
    <definedName name="BEx97NPQBACJVD9K1YXI08RTW9E2" hidden="1">#REF!</definedName>
    <definedName name="BEx97RWQLXS0OORDCN69IGA58CWU" hidden="1">#REF!</definedName>
    <definedName name="BEx97YNGGDFIXHTMGFL2IHAQX9MI" hidden="1">#REF!</definedName>
    <definedName name="BEx981HW73BUZWT14TBTZHC0ZTJ4" hidden="1">#REF!</definedName>
    <definedName name="BEx9871KU0N99P0900EAK69VFYT2" hidden="1">#REF!</definedName>
    <definedName name="BEx98IFKNJFGZFLID1YTRFEG1SXY" hidden="1">#REF!</definedName>
    <definedName name="BEx98JHA36NDU1F9UQDZPIDK583N" hidden="1">#REF!</definedName>
    <definedName name="BEx9915UVD4G7RA3IMLFZ0LG3UA2" hidden="1">#REF!</definedName>
    <definedName name="BEx992CZON8AO7U7V88VN1JBO0MG" hidden="1">#REF!</definedName>
    <definedName name="BEx9952469XMFGSPXL7CMXHPJF90" hidden="1">#REF!</definedName>
    <definedName name="BEx99995OO0X4HC0IQDAISYRWAJG" hidden="1">#REF!</definedName>
    <definedName name="BEx99B77I7TUSHRR4HIZ9FU2EIUT" hidden="1">#REF!</definedName>
    <definedName name="BEx99Q6PH5F3OQKCCAAO75PYDEFN" hidden="1">#REF!</definedName>
    <definedName name="BEx99WBYT2D6UUC1PT7A40ENYID4" hidden="1">#REF!</definedName>
    <definedName name="BEx99XOGHOM28CNCYKQWYGL56W2S" hidden="1">#REF!</definedName>
    <definedName name="BEx99YFJ8JDPEEEQRABGIA0M020Y" hidden="1">#REF!</definedName>
    <definedName name="BEx99ZRZ4I7FHDPGRAT5VW7NVBPU" hidden="1">#REF!</definedName>
    <definedName name="BEx9ADPRQZSMQBC5ZVK9Y67PRZBV" hidden="1">#REF!</definedName>
    <definedName name="BEx9AKWPNM58M88D1ZL7PKKW6ES3" hidden="1">#REF!</definedName>
    <definedName name="BEx9ARY7F2Q2JQT63RW0CEZQ1WDB" hidden="1">#REF!</definedName>
    <definedName name="BEx9AT5E3ZSHKSOL35O38L8HF9TH" hidden="1">#REF!</definedName>
    <definedName name="BEx9AV8W1FAWF5BHATYEN47X12JN" hidden="1">#REF!</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AOGUISRQKRB42IUZNSUS3RS" hidden="1">#REF!</definedName>
    <definedName name="BEx9BCBV86NAOTMCAYGOG2K426CC" hidden="1">#REF!</definedName>
    <definedName name="BEx9BMO2IUOIM85NTV875E715AA2" hidden="1">#REF!</definedName>
    <definedName name="BEx9BYSYW7QCPXS2NAVLFAU5Y2Z2" hidden="1">#REF!</definedName>
    <definedName name="BEx9C17AHM4NMY8G3WK6YQ0T0WDU" hidden="1">#REF!</definedName>
    <definedName name="BEx9C590HJ2O31IWJB73C1HR74AI" hidden="1">#REF!</definedName>
    <definedName name="BEx9C6G6HWT20PEB360EH8RXJY5F" hidden="1">#REF!</definedName>
    <definedName name="BEx9CCQRMYYOGIOYTOM73VKDIPS1" hidden="1">#REF!</definedName>
    <definedName name="BEx9CJHG02ADUIJ0WCG5FYLWETIN" hidden="1">#REF!</definedName>
    <definedName name="BEx9CMMSQA4LXHX5RGGTAJ9WVHTY" hidden="1">#REF!</definedName>
    <definedName name="BEx9CTDJ6OYUCCHJVREB4QE71EVB" hidden="1">#REF!</definedName>
    <definedName name="BEx9D1BC9FT19KY0INAABNDBAMR1" hidden="1">#REF!</definedName>
    <definedName name="BEx9DGLRBAA81DUUOT35XR05XLKG" hidden="1">#REF!</definedName>
    <definedName name="BEx9DIZXF9X0GE90ROFYKV6K3PM9" hidden="1">#REF!</definedName>
    <definedName name="BEx9DN6ZMF18Q39MPMXSDJTZQNJ3" hidden="1">#REF!</definedName>
    <definedName name="BEx9DUU8DALPSCW66GTMQRPXZ6GL" hidden="1">#REF!</definedName>
    <definedName name="BEx9E08EK253W8SNA7NOGR32IG6U" hidden="1">#REF!</definedName>
    <definedName name="BEx9E14TDNSEMI784W0OTIEQMWN6" hidden="1">#REF!</definedName>
    <definedName name="BEx9E2BZ2B1R41FMGJCJ7JLGLUAJ" hidden="1">#REF!</definedName>
    <definedName name="BEx9E2S1LDHWNY3YCSQ6AY2CX2VH" hidden="1">#REF!</definedName>
    <definedName name="BEx9EDF04J4123VCCHB6U5T18EIQ" hidden="1">#REF!</definedName>
    <definedName name="BEx9EEGVFGD9P2J88ICA4KVPXY9N" hidden="1">#REF!</definedName>
    <definedName name="BEx9EG9KBJ77M8LEOR9ITOKN5KXY" hidden="1">#REF!</definedName>
    <definedName name="BEx9EHGQHOBSWB60JAPUOVE46FK0" hidden="1">#REF!</definedName>
    <definedName name="BEx9EMK6HAJJMVYZTN5AUIV7O1E6" hidden="1">#REF!</definedName>
    <definedName name="BEx9EQLVZHYQ1TPX7WH3SOWXCZLE" hidden="1">#REF!</definedName>
    <definedName name="BEx9ETLU0EK5LGEM1QCNYN2S8O5F" hidden="1">#REF!</definedName>
    <definedName name="BEx9F0Y2ESUNE3U7TQDLMPE9BO67" hidden="1">#REF!</definedName>
    <definedName name="BEx9F5W18ZGFOKGRE8PR6T1MO6GT" hidden="1">#REF!</definedName>
    <definedName name="BEx9F78N4HY0XFGBQ4UJRD52L1EI" hidden="1">#REF!</definedName>
    <definedName name="BEx9FF16LOQP5QIR4UHW5EIFGQB8" hidden="1">#REF!</definedName>
    <definedName name="BEx9FJTSRCZ3ZXT3QVBJT5NF8T7V" hidden="1">#REF!</definedName>
    <definedName name="BEx9FLRVEKHKYUC14ZMVEXYYH8R8" hidden="1">#REF!</definedName>
    <definedName name="BEx9FRBEEYPS5HLS3XT34AKZN94G" hidden="1">#REF!</definedName>
    <definedName name="BEx9G17GB2V3PQ50QQFW2NROEZT9" hidden="1">#REF!</definedName>
    <definedName name="BEx9G892CF6SM99J007LDYZPPYNL" hidden="1">#REF!</definedName>
    <definedName name="BEx9GDY4D8ZPQJCYFIMYM0V0C51Y" hidden="1">#REF!</definedName>
    <definedName name="BEx9GGY04V0ZWI6O9KZH4KSBB389" hidden="1">#REF!</definedName>
    <definedName name="BEx9GJCC7BWX156MTPY59VC5JN0O" hidden="1">#REF!</definedName>
    <definedName name="BEx9GNOPB6OZ2RH3FCDNJR38RJOS" hidden="1">#REF!</definedName>
    <definedName name="BEx9GNU701BD7YSS9TFG6GMA2Z8A" hidden="1">#REF!</definedName>
    <definedName name="BEx9GUQALUWCD30UKUQGSWW8KBQ7" hidden="1">#REF!</definedName>
    <definedName name="BEx9GY6BVFQGCLMOWVT6PIC9WP5X" hidden="1">#REF!</definedName>
    <definedName name="BEx9GZ2P3FDHKXEBXX2VS0BG2NP2" hidden="1">#REF!</definedName>
    <definedName name="BEx9H04IB14E1437FF2OIRRWBSD7" hidden="1">#REF!</definedName>
    <definedName name="BEx9H5O1KDZJCW91Q29VRPY5YS6P" hidden="1">#REF!</definedName>
    <definedName name="BEx9H8YR0E906F1JXZMBX3LNT004" hidden="1">#REF!</definedName>
    <definedName name="BEx9H9V5D52IFWEZD3I221Z2VYVD" hidden="1">#REF!</definedName>
    <definedName name="BEx9HQHV4N00R3PBTH3QTYPDU3WQ" hidden="1">#REF!</definedName>
    <definedName name="BEx9I8XIG7E5NB48QQHXP23FIN60" hidden="1">#REF!</definedName>
    <definedName name="BEx9IQRF01ATLVK0YE60ARKQJ68L" hidden="1">#REF!</definedName>
    <definedName name="BEx9IT5QNZWKM6YQ5WER0DC2PMMU" hidden="1">#REF!</definedName>
    <definedName name="BEx9IW5MFLXTVCJHVUZTUH93AXOS" hidden="1">#REF!</definedName>
    <definedName name="BEx9IX1ZRFUE85ATW4NGTSACFIOO" hidden="1">#REF!</definedName>
    <definedName name="BEx9IXCSPSZC80YZUPRCYTG326KV" hidden="1">#REF!</definedName>
    <definedName name="BEx9IZR39NHDGOM97H4E6F81RTQW" hidden="1">#REF!</definedName>
    <definedName name="BEx9J1EJIB9UVZKMZ7QHB9U6VVOO" hidden="1">#REF!</definedName>
    <definedName name="BEx9J6CH5E7YZPER7HXEIOIKGPCA" hidden="1">#REF!</definedName>
    <definedName name="BEx9JJTZKVUJAVPTRE0RAVTEH41G" hidden="1">#REF!</definedName>
    <definedName name="BEx9JLBYK239B3F841C7YG1GT7ST" hidden="1">#REF!</definedName>
    <definedName name="BExAW4IIW5D0MDY6TJ3G4FOLPYIR" hidden="1">#REF!</definedName>
    <definedName name="BExAX2TU15VIP65OGKSZD41PMO4N" hidden="1">#REF!</definedName>
    <definedName name="BExAX410NB4F2XOB84OR2197H8M5" hidden="1">#REF!</definedName>
    <definedName name="BExAX8TNG8LQ5Q4904SAYQIPGBSV" hidden="1">#REF!</definedName>
    <definedName name="BExAXEDC2IXZ6Z8R5OUFS8OGJR89" hidden="1">#REF!</definedName>
    <definedName name="BExAXI9K2PJQH4QLETR7MGS2BNZZ" hidden="1">#REF!</definedName>
    <definedName name="BExAXL3ZT02BUZOGSRNS6WGCOV7K" hidden="1">#REF!</definedName>
    <definedName name="BExAXL40LDNIK611AYB1QPTYW9XW" hidden="1">#REF!</definedName>
    <definedName name="BExAY0EAT2LXR5MFGM0DLIB45PLO" hidden="1">#REF!</definedName>
    <definedName name="BExAY6UCGQHNKD11PF7YY4PWE7AF" hidden="1">#REF!</definedName>
    <definedName name="BExAY81HIJSS7SKS1W0I0T6EJ0QZ" hidden="1">#REF!</definedName>
    <definedName name="BExAY9DZDS6RN4F7LPICOBGZ4AF5" hidden="1">#REF!</definedName>
    <definedName name="BExAY9ZJT64UBNSHPOGOXOER0FA5" hidden="1">#REF!</definedName>
    <definedName name="BExAYE6LNIEBR9DSNI5JGNITGKIT" hidden="1">#REF!</definedName>
    <definedName name="BExAYHMLXGGO25P8HYB2S75DEB4F" hidden="1">#REF!</definedName>
    <definedName name="BExAYKXAUWGDOPG952TEJ2UKZKWN" hidden="1">#REF!</definedName>
    <definedName name="BExAYOO9DKXP4BYOJNDXGK1R2ZSV" hidden="1">#REF!</definedName>
    <definedName name="BExAYP9TDTI2MBP6EYE0H39CPMXN" hidden="1">#REF!</definedName>
    <definedName name="BExAYPPWJPWDKU59O051WMGB7O0J" hidden="1">#REF!</definedName>
    <definedName name="BExAYR2JZCJBUH6F1LZC2A7JIVRJ" hidden="1">#REF!</definedName>
    <definedName name="BExAYTGVRD3DLKO75RFPMBKCIWB8" hidden="1">#REF!</definedName>
    <definedName name="BExAYVKDXJJ761HTFFUOH6P2CSF7" hidden="1">#REF!</definedName>
    <definedName name="BExAYY9H9COOT46HJLPVDLTO12UL" hidden="1">#REF!</definedName>
    <definedName name="BExAZCNEGB4JYHC8CZ51KTN890US" hidden="1">#REF!</definedName>
    <definedName name="BExAZFCI302YFYRDJYQDWQQL0Q0O" hidden="1">#REF!</definedName>
    <definedName name="BExAZLHLST9OP89R1HJMC1POQG8H" hidden="1">#REF!</definedName>
    <definedName name="BExAZMDYMIAA7RX1BMCKU1VLBRGY" hidden="1">#REF!</definedName>
    <definedName name="BExAZNFTTSXASHLBAG5O0MNFU583" hidden="1">#REF!</definedName>
    <definedName name="BExAZNL6BHI8DCQWXOX4I2P839UX" hidden="1">#REF!</definedName>
    <definedName name="BExAZRMWSONMCG9KDUM4KAQ7BONM" hidden="1">#REF!</definedName>
    <definedName name="BExAZTFG4SJRG4TW6JXRF7N08JFI" hidden="1">#REF!</definedName>
    <definedName name="BExAZUS4A8OHDZK0MWAOCCCKTH73" hidden="1">#REF!</definedName>
    <definedName name="BExAZX6FECVK3E07KXM2XPYKGM6U" hidden="1">#REF!</definedName>
    <definedName name="BExB012NJ8GASTNNPBRRFTLHIOC9" hidden="1">#REF!</definedName>
    <definedName name="BExB072HHXVMUC0VYNGG48GRSH5Q" hidden="1">#REF!</definedName>
    <definedName name="BExB0FRDEYDEUEAB1W8KD6D965XA" hidden="1">#REF!</definedName>
    <definedName name="BExB0KPCN7YJORQAYUCF4YKIKPMC" hidden="1">#REF!</definedName>
    <definedName name="BExB0OASZZC08FMDYX9HRSM9OXEF" hidden="1">#REF!</definedName>
    <definedName name="BExB0WE4PI3NOBXXVO9CTEN4DIU2" hidden="1">#REF!</definedName>
    <definedName name="BExB10QNIVITUYS55OAEKK3VLJFE" hidden="1">#REF!</definedName>
    <definedName name="BExB12OPX4FIWY3UUQ7N9MXBTXY2" hidden="1">#REF!</definedName>
    <definedName name="BExB12ZHTPYICL0A8RA5MRDZPYAX" hidden="1">#REF!</definedName>
    <definedName name="BExB15ZDRY4CIJ911DONP0KCY9KU" hidden="1">#REF!</definedName>
    <definedName name="BExB16VQY0O0RLZYJFU3OFEONVTE" hidden="1">#REF!</definedName>
    <definedName name="BExB1D6DDDMV7AOB9S4XD45OPKJ3" hidden="1">#REF!</definedName>
    <definedName name="BExB1FKN9YUYJ7B8ZJSMRSJ6ONT6" hidden="1">#REF!</definedName>
    <definedName name="BExB1FKNY2UO4W5FUGFHJOA2WFGG" hidden="1">#REF!</definedName>
    <definedName name="BExB1GMD0PIDGTFBGQOPRWQSP9I4" hidden="1">#REF!</definedName>
    <definedName name="BExB1HIQKUZGEBQ2MPH0TPTAZKIT" hidden="1">#REF!</definedName>
    <definedName name="BExB1I4BK3AB6GEEFY7ZAOON31BO" hidden="1">#REF!</definedName>
    <definedName name="BExB1Q29OO6LNFNT1EQLA3KYE7MX" hidden="1">#REF!</definedName>
    <definedName name="BExB1TNRV5EBWZEHYLHI76T0FVA7" hidden="1">#REF!</definedName>
    <definedName name="BExB1UENFKIO27UN311RA6Q7UZX5" hidden="1">#REF!</definedName>
    <definedName name="BExB1WI6M8I0EEP1ANUQZCFY24EV" hidden="1">#REF!</definedName>
    <definedName name="BExB203OWC9QZA3BYOKQ18L4FUJE"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2V4G4W3DIHZU05TOOTUR2SQF" hidden="1">#REF!</definedName>
    <definedName name="BExB30IP1DNKNQ6PZ5ERUGR5MK4Z" hidden="1">#REF!</definedName>
    <definedName name="BExB35M4M9VQF0DHGYBEA3KV711P" hidden="1">#REF!</definedName>
    <definedName name="BExB406HXCZGNSDPPO8VOG1110ZG" hidden="1">#REF!</definedName>
    <definedName name="BExB442RX0T3L6HUL6X5T21CENW6" hidden="1">#REF!</definedName>
    <definedName name="BExB4ADD0L7417CII901XTFKXD1J" hidden="1">#REF!</definedName>
    <definedName name="BExB4B9PTN6T4CSKH6U5OZ3JFDD8" hidden="1">#REF!</definedName>
    <definedName name="BExB4DO1V1NL2AVK5YE1RSL5RYHL" hidden="1">#REF!</definedName>
    <definedName name="BExB4DYU06HCGRIPBSWRCXK804UM" hidden="1">#REF!</definedName>
    <definedName name="BExB4R5JZFW6A1CMY56N51JV2U9K" hidden="1">#REF!</definedName>
    <definedName name="BExB4Z3EZBGYYI33U0KQ8NEIH8PY" hidden="1">#REF!</definedName>
    <definedName name="BExB541CBB1D8CTY30SOY75V64NO" hidden="1">#REF!</definedName>
    <definedName name="BExB55368XW7UX657ZSPC6BFE92S" hidden="1">#REF!</definedName>
    <definedName name="BExB57MZEPL2SA2ONPK66YFLZWJU" hidden="1">#REF!</definedName>
    <definedName name="BExB5833OAOJ22VK1YK47FHUSVK2" hidden="1">#REF!</definedName>
    <definedName name="BExB58JDIHS42JZT9DJJMKA8QFCO" hidden="1">#REF!</definedName>
    <definedName name="BExB58U5FQC5JWV9CGC83HLLZUZI" hidden="1">#REF!</definedName>
    <definedName name="BExB5EDO9XUKHF74X3HAU2WPPHZH" hidden="1">#REF!</definedName>
    <definedName name="BExB5G6EH68AYEP1UT0GHUEL3SLN" hidden="1">#REF!</definedName>
    <definedName name="BExB5QO30WI9WES28Y2RINNXRHWC" hidden="1">#REF!</definedName>
    <definedName name="BExB5QYVEZWFE5DQVHAM760EV05X" hidden="1">#REF!</definedName>
    <definedName name="BExB5U9IRH14EMOE0YGIE3WIVLFS" hidden="1">#REF!</definedName>
    <definedName name="BExB5VWYMOV6BAIH7XUBBVPU7MMD" hidden="1">#REF!</definedName>
    <definedName name="BExB610DZWIJP1B72U9QM42COH2B" hidden="1">#REF!</definedName>
    <definedName name="BExB6692ZQP36NHHWV7TLSTYCP8G" hidden="1">#REF!</definedName>
    <definedName name="BExB6C3FUAKK9ML5T767NMWGA9YB" hidden="1">#REF!</definedName>
    <definedName name="BExB6C8X6JYRLKZKK17VE3QUNL3D" hidden="1">#REF!</definedName>
    <definedName name="BExB6CZTE0PWILZ6X0SQ2FCCSK0D" hidden="1">#REF!</definedName>
    <definedName name="BExB6HN3QRFPXM71MDUK21BKM7PF" hidden="1">#REF!</definedName>
    <definedName name="BExB6IZMHCZ3LB7N73KD90YB1HBZ" hidden="1">#REF!</definedName>
    <definedName name="BExB6Q6JKBMO3M4WX8XUD0JET6HB" hidden="1">#REF!</definedName>
    <definedName name="BExB719SGNX4Y8NE6JEXC555K596" hidden="1">#REF!</definedName>
    <definedName name="BExB7265DCHKS7V2OWRBXCZTEIW9" hidden="1">#REF!</definedName>
    <definedName name="BExB74F088Z5LM9SEUAESIZUQ3X8" hidden="1">#REF!</definedName>
    <definedName name="BExB74PS5P9G0P09Y6DZSCX0FLTJ" hidden="1">#REF!</definedName>
    <definedName name="BExB78RH79J0MIF7H8CAZ0CFE88Q" hidden="1">#REF!</definedName>
    <definedName name="BExB7ELT09HGDVO5BJC1ZY9D09GZ" hidden="1">#REF!</definedName>
    <definedName name="BExB806PAXX70XUTA3ZI7OORD78R" hidden="1">#REF!</definedName>
    <definedName name="BExB8HF4UBVZKQCSRFRUQL2EE6VL" hidden="1">#REF!</definedName>
    <definedName name="BExB8HKHKZ1ORJZUYGG2M4VSCC39" hidden="1">#REF!</definedName>
    <definedName name="BExB8QPH8DC5BESEVPSMBCWVN6PO" hidden="1">#REF!</definedName>
    <definedName name="BExB8U5N0D85YR8APKN3PPKG0FWP" hidden="1">#REF!</definedName>
    <definedName name="BExB9DHI5I2TJ2LXYPM98EE81L27" hidden="1">#REF!</definedName>
    <definedName name="BExB9Q2MZZHBGW8QQKVEYIMJBPIE" hidden="1">#REF!</definedName>
    <definedName name="BExB9S66MFUL9J891R547MSVIVV1" hidden="1">#REF!</definedName>
    <definedName name="BExBA1GON0EZRJ20UYPILAPLNQWM" hidden="1">#REF!</definedName>
    <definedName name="BExBA69ASGYRZW1G1DYIS9QRRTBN" hidden="1">#REF!</definedName>
    <definedName name="BExBA6K42582A14WFFWQ3Q8QQWB6" hidden="1">#REF!</definedName>
    <definedName name="BExBA8I5D4R8R2PYQ1K16TWGTOEP" hidden="1">#REF!</definedName>
    <definedName name="BExBA8YEJUX1I2ZP2R58HPZC1PQJ" hidden="1">#REF!</definedName>
    <definedName name="BExBA93PE0DGUUTA7LLSIGBIXWE5" hidden="1">#REF!</definedName>
    <definedName name="BExBAGQYIBV77JKN346FU4VT1MB4" hidden="1">#REF!</definedName>
    <definedName name="BExBAI8X0FKDQJ6YZJQDTTG4ZCWY" hidden="1">#REF!</definedName>
    <definedName name="BExBAKN7XIBAXCF9PCNVS038PCQO" hidden="1">#REF!</definedName>
    <definedName name="BExBAKXZ7PBW3DDKKA5MWC1ZUC7O" hidden="1">#REF!</definedName>
    <definedName name="BExBAO8NLXZXHO6KCIECSFCH3RR0" hidden="1">#REF!</definedName>
    <definedName name="BExBAOOT1KBSIEISN1ADL4RMY879" hidden="1">#REF!</definedName>
    <definedName name="BExBATS6QTKFZ3S66DBSAAJJ1257" hidden="1">#REF!</definedName>
    <definedName name="BExBAVKX8Q09370X1GCZWJ4E91YJ" hidden="1">#REF!</definedName>
    <definedName name="BExBAX2X2ENJYO4QTR5VAIQ86L7B" hidden="1">#REF!</definedName>
    <definedName name="BExBAZ13D3F1DVJQ6YJ8JGUYEYJE" hidden="1">#REF!</definedName>
    <definedName name="BExBB9D9GNURCRZN3NR6UY375OX5" hidden="1">#REF!</definedName>
    <definedName name="BExBBJ9BWME32GCDTD4GDSQBG1SE" hidden="1">#REF!</definedName>
    <definedName name="BExBBTG649R9I0CT042JLL8LXV18" hidden="1">#REF!</definedName>
    <definedName name="BExBBUCJQRR74Q7GPWDEZXYK2KJL" hidden="1">#REF!</definedName>
    <definedName name="BExBBV8XVMD9CKZY711T0BN7H3PM" hidden="1">#REF!</definedName>
    <definedName name="BExBC6S9JZS9ZX6V7SBKDJ5R3CGN" hidden="1">#REF!</definedName>
    <definedName name="BExBC78HXWXHO3XAB6E8NVTBGLJS" hidden="1">#REF!</definedName>
    <definedName name="BExBCDTV7GTBOTIE9EFJ36EX4FKM" hidden="1">#REF!</definedName>
    <definedName name="BExBCK4H2CF3XDL7AH3W254CWF4R" hidden="1">#REF!</definedName>
    <definedName name="BExBCKKJTIRKC1RZJRTK65HHLX4W" hidden="1">#REF!</definedName>
    <definedName name="BExBCLMEPAN3XXX174TU8SS0627Q" hidden="1">#REF!</definedName>
    <definedName name="BExBCMTEH63P6H1CKWQH2DGVNSVX" hidden="1">#REF!</definedName>
    <definedName name="BExBCRBEYR2KZ8FAQFZ2NHY13WIY" hidden="1">#REF!</definedName>
    <definedName name="BExBCZUU1UR90PQUCOSYNFQQTXI1" hidden="1">#REF!</definedName>
    <definedName name="BExBD1CR31JE4TBZEMZ6ZNRFIDNP" hidden="1">#REF!</definedName>
    <definedName name="BExBD4I559NXSV6J07Q343TKYMVJ" hidden="1">#REF!</definedName>
    <definedName name="BExBDBZQLTX3OGFYGULQFK5WEZU5" hidden="1">#REF!</definedName>
    <definedName name="BExBDJS9TUEU8Z84IV59E5V4T8K6" hidden="1">#REF!</definedName>
    <definedName name="BExBDKOMSVH4XMH52CFJ3F028I9R" hidden="1">#REF!</definedName>
    <definedName name="BExBDSRXVZQ0W5WXQMP5XD00GRRL" hidden="1">#REF!</definedName>
    <definedName name="BExBDTDIHS3IA85P49E3FM64KE4B" hidden="1">#REF!</definedName>
    <definedName name="BExBDUVGK3E1J4JY9ZYTS7V14BLY" hidden="1">#REF!</definedName>
    <definedName name="BExBDWDG2GXBTEGBOQMQLB38QUEV" hidden="1">#REF!</definedName>
    <definedName name="BExBDZITI2UCDSH0V24NITQG9SFA" hidden="1">#REF!</definedName>
    <definedName name="BExBE162OSBKD30I7T1DKKPT3I9I" hidden="1">#REF!</definedName>
    <definedName name="BExBE4M6YL512JJD7QCT5NHC893P" hidden="1">#REF!</definedName>
    <definedName name="BExBE5YPUY1T7N7DHMMIGGXK8TMP" hidden="1">#REF!</definedName>
    <definedName name="BExBEC9ATLQZF86W1M3APSM4HEOH" hidden="1">#REF!</definedName>
    <definedName name="BExBEYFQJE9YK12A6JBMRFKEC7RN" hidden="1">#REF!</definedName>
    <definedName name="BExBF0U1PNBWLGLVVPNYEZHKB0ON" hidden="1">#REF!</definedName>
    <definedName name="BExBF3TXJTJ52WTH5JS1IEEUKRWA" hidden="1">#REF!</definedName>
    <definedName name="BExBG1ED81J2O4A2S5F5Y3BPHMCR" hidden="1">#REF!</definedName>
    <definedName name="BExCRLIHS7466WFJ3RPIUGGXYESZ" hidden="1">#REF!</definedName>
    <definedName name="BExCROIFDQP6GEN1GZNTC0JUNTOZ" hidden="1">#REF!</definedName>
    <definedName name="BExCRRIBGG57IJ1DUG0GCSPL72DO" hidden="1">#REF!</definedName>
    <definedName name="BExCS078RE3CUATM8A8NCC0WWHGC" hidden="1">#REF!</definedName>
    <definedName name="BExCS1EDDUEAEWHVYXHIP9I1WCJH" hidden="1">#REF!</definedName>
    <definedName name="BExCS6SLRCBH006GNRE27HFRHP40" hidden="1">#REF!</definedName>
    <definedName name="BExCS7ZPMHFJ4UJDAL8CQOLSZ13B" hidden="1">#REF!</definedName>
    <definedName name="BExCS8W4NJUZH9S1CYB6XSDLEPBW" hidden="1">#REF!</definedName>
    <definedName name="BExCSAE1M6G20R41J0Y24YNN0YC1" hidden="1">#REF!</definedName>
    <definedName name="BExCSAOUZOYKHN7HV511TO8VDJ02" hidden="1">#REF!</definedName>
    <definedName name="BExCSGZG9G2SOKYYBCQF48XUIYCJ" hidden="1">#REF!</definedName>
    <definedName name="BExCSMOFTXSUEC1T46LR1UPYRCX5" hidden="1">#REF!</definedName>
    <definedName name="BExCSSDG3TM6TPKS19E9QYJEELZ6" hidden="1">#REF!</definedName>
    <definedName name="BExCSZV7U67UWXL2HKJNM5W1E4OO" hidden="1">#REF!</definedName>
    <definedName name="BExCT4NSDT61OCH04Y2QIFIOP75H" hidden="1">#REF!</definedName>
    <definedName name="BExCTW8G3VCZ55S09HTUGXKB1P2M" hidden="1">#REF!</definedName>
    <definedName name="BExCTYS2KX0QANOLT8LGZ9WV3S3T" hidden="1">#REF!</definedName>
    <definedName name="BExCTZZ9JNES4EDHW97NP0EGQALX" hidden="1">#REF!</definedName>
    <definedName name="BExCU0A1V6NMZQ9ASYJ8QIVQ5UR2" hidden="1">#REF!</definedName>
    <definedName name="BExCU16FAFHSYEENQXBNLERR7V3K" hidden="1">#REF!</definedName>
    <definedName name="BExCU2834920JBHSPCRC4UF80OLL" hidden="1">#REF!</definedName>
    <definedName name="BExCU8O54I3P3WRYWY1CRP3S78QY" hidden="1">#REF!</definedName>
    <definedName name="BExCUD60H1UMM2E28QIX022PMAO3" hidden="1">#REF!</definedName>
    <definedName name="BExCUDRJO23YOKT8GPWOVQ4XEHF5" hidden="1">#REF!</definedName>
    <definedName name="BExCUPAWHM0P4BSKFZ5SJKV1ERM7" hidden="1">#REF!</definedName>
    <definedName name="BExCUPAXFR16YMWL30ME3F3BSRDZ" hidden="1">#REF!</definedName>
    <definedName name="BExCUR94DHCE47PUUWEMT5QZOYR2" hidden="1">#REF!</definedName>
    <definedName name="BExCUW1Q2AR1JX2Z1B9CGJ6H60GY" hidden="1">#REF!</definedName>
    <definedName name="BExCUW1RF5RHW7OK9J4GFUGR30IK" hidden="1">#REF!</definedName>
    <definedName name="BExCV634L7SVHGB0UDDTRRQ2Q72H" hidden="1">#REF!</definedName>
    <definedName name="BExCVBXG4TTE2ERW52ZA09FBTDH2" hidden="1">#REF!</definedName>
    <definedName name="BExCVBXGSXT9FWJRG62PX9S1RK83" hidden="1">#REF!</definedName>
    <definedName name="BExCVHBNLOHNFS0JAV3I1XGPNH9W" hidden="1">#REF!</definedName>
    <definedName name="BExCVI86R31A2IOZIEBY1FJLVILD" hidden="1">#REF!</definedName>
    <definedName name="BExCVKGZXE0I9EIXKBZVSGSEY2RR" hidden="1">#REF!</definedName>
    <definedName name="BExCVKH0KFLY4D0IVRFGVTJYRXFX" hidden="1">#REF!</definedName>
    <definedName name="BExCVSEURAJUYQ3AB8CHNTGUIPPJ" hidden="1">#REF!</definedName>
    <definedName name="BExCVV44WY5807WGMTGKPW0GT256" hidden="1">#REF!</definedName>
    <definedName name="BExCVWLXVAKW0MGL9EAXK4DRRB6T" hidden="1">#REF!</definedName>
    <definedName name="BExCVZ5PN4V6MRBZ04PZJW3GEF8S" hidden="1">#REF!</definedName>
    <definedName name="BExCW13R0GWJYGXZBNCPAHQN4NR2" hidden="1">#REF!</definedName>
    <definedName name="BExCW9Y5HWU4RJTNX74O6L24VGCK" hidden="1">#REF!</definedName>
    <definedName name="BExCWPDPESGZS07QGBLSBWDNVJLZ" hidden="1">#REF!</definedName>
    <definedName name="BExCWTVKHIVCRHF8GC39KI58YM5K" hidden="1">#REF!</definedName>
    <definedName name="BExCWX69ER7R6C6VGOZAPRGXJR2R" hidden="1">#REF!</definedName>
    <definedName name="BExCX2KGRZBRVLZNM8SUSIE6A0RL" hidden="1">#REF!</definedName>
    <definedName name="BExCX3X451T70LZ1VF95L7W4Y4TM" hidden="1">#REF!</definedName>
    <definedName name="BExCX4NZ2N1OUGXM7EV0U7VULJMM" hidden="1">#REF!</definedName>
    <definedName name="BExCXAYLA3TMOHIRCEXCXXUSNOKZ" hidden="1">#REF!</definedName>
    <definedName name="BExCXC0EIRZGKHGFWVH6BZGZKSL5" hidden="1">#REF!</definedName>
    <definedName name="BExCXILMURGYMAH6N5LF5DV6K3GM" hidden="1">#REF!</definedName>
    <definedName name="BExCXQUFBMXQ1650735H48B1AZT3" hidden="1">#REF!</definedName>
    <definedName name="BExCY2DQO9VLA77Q7EG3T0XNXX4F" hidden="1">#REF!</definedName>
    <definedName name="BExCY4H9JMPB090TG2SILY28IPCR" hidden="1">#REF!</definedName>
    <definedName name="BExCY6VMJ68MX3C981R5Q0BX5791" hidden="1">#REF!</definedName>
    <definedName name="BExCYAH2SAZCPW6XCB7V7PMMCAWO" hidden="1">#REF!</definedName>
    <definedName name="BExCYJBB52X8B3AREHCC1L5QNPX7" hidden="1">#REF!</definedName>
    <definedName name="BExCYK7MZ56O5XIV8T5XIE9VBQXN" hidden="1">#REF!</definedName>
    <definedName name="BExCYPGKSIOHIBS04R2XQYPI49PL" hidden="1">#REF!</definedName>
    <definedName name="BExCYPRC5HJE6N2XQTHCT6NXGP8N" hidden="1">#REF!</definedName>
    <definedName name="BExCYUK0I3UEXZNFDW71G6Z6D8XR" hidden="1">#REF!</definedName>
    <definedName name="BExCZ33F3I07L3QZV5LC8TP0EAFL" hidden="1">#REF!</definedName>
    <definedName name="BExCZBHJ4ZDFD4N4ZS7VAL7FA7P7" hidden="1">#REF!</definedName>
    <definedName name="BExCZFZCXMLY5DWESYJ9NGTJYQ8M" hidden="1">#REF!</definedName>
    <definedName name="BExCZJ4P8WS0BDT31WDXI0ROE7D6" hidden="1">#REF!</definedName>
    <definedName name="BExCZKH6NI0EE02L995IFVBD1J59" hidden="1">#REF!</definedName>
    <definedName name="BExCZUD9FEOJBKDJ51Z3JON9LKJ8" hidden="1">#REF!</definedName>
    <definedName name="BExD0508DAALLU00PHFPBC8SRRKT" hidden="1">#REF!</definedName>
    <definedName name="BExD06SXR2OPV4282WTX6ARRQ4JS" hidden="1">#REF!</definedName>
    <definedName name="BExD0HALIN0JR4JTPGDEVAEE5EX5" hidden="1">#REF!</definedName>
    <definedName name="BExD0LCCDPG16YLY5WQSZF1XI5DA" hidden="1">#REF!</definedName>
    <definedName name="BExD0RMWSB4TRECEHTH6NN4K9DFZ" hidden="1">#REF!</definedName>
    <definedName name="BExD0U6KG10QGVDI1XSHK0J10A2V" hidden="1">#REF!</definedName>
    <definedName name="BExD0WQ71JYMUDXQTQEITA6DXV3F" hidden="1">#REF!</definedName>
    <definedName name="BExD13RUIBGRXDL4QDZ305UKUR12" hidden="1">#REF!</definedName>
    <definedName name="BExD14DETV5R4OOTMAXD5NAKWRO3" hidden="1">#REF!</definedName>
    <definedName name="BExD189NLCZ0MV1E8GXPW23W160D" hidden="1">#REF!</definedName>
    <definedName name="BExD1OAU9OXQAZA4D70HP72CU6GB" hidden="1">#REF!</definedName>
    <definedName name="BExD1Y1JV61416YA1XRQHKWPZIE7" hidden="1">#REF!</definedName>
    <definedName name="BExD2CFHIRMBKN5KXE5QP4XXEWFS" hidden="1">#REF!</definedName>
    <definedName name="BExD2DMHH1HWXQ9W0YYMDP8AAX8Q" hidden="1">#REF!</definedName>
    <definedName name="BExD2HTPC7IWBAU6OSQ67MQA8BYZ" hidden="1">#REF!</definedName>
    <definedName name="BExD2MRMSOCW29ZLJ226FVCE2K34" hidden="1">#REF!</definedName>
    <definedName name="BExD2RK9LE7I985N677G3WNH5DIV" hidden="1">#REF!</definedName>
    <definedName name="BExD363H2VGFIQUCE6LS4AC5J0ZT" hidden="1">#REF!</definedName>
    <definedName name="BExD37W7YUULHO5DGYRP7KYM65NC" hidden="1">#REF!</definedName>
    <definedName name="BExD3A588E939V61P1XEW0FI5Q0S" hidden="1">#REF!</definedName>
    <definedName name="BExD3CJJDKVR9M18XI3WDZH80WL6" hidden="1">#REF!</definedName>
    <definedName name="BExD3ESD9WYJIB3TRDPJ1CKXRAVL" hidden="1">#REF!</definedName>
    <definedName name="BExD3F368X5S25MWSUNIV57RDB57" hidden="1">#REF!</definedName>
    <definedName name="BExD3IJ5IT335SOSNV9L85WKAOSI" hidden="1">#REF!</definedName>
    <definedName name="BExD3KBVUY57GMMQTOFEU6S6G1AY" hidden="1">#REF!</definedName>
    <definedName name="BExD3NMR7AW2Z6V8SC79VQR37NA6" hidden="1">#REF!</definedName>
    <definedName name="BExD3PKTT0MHJPK56ADYPFIYXKO7" hidden="1">#REF!</definedName>
    <definedName name="BExD3QXA2UQ2W4N7NYLUEOG40BZB" hidden="1">#REF!</definedName>
    <definedName name="BExD3U2N041TEJ7GCN005UTPHNXY" hidden="1">#REF!</definedName>
    <definedName name="BExD40O0CFTNJFOFMMM1KH0P7BUI" hidden="1">#REF!</definedName>
    <definedName name="BExD47UZN79E7UZ1PF13H1AL03VT" hidden="1">#REF!</definedName>
    <definedName name="BExD4B5OJKUPJMFR7AZJGR6UVR3E" hidden="1">#REF!</definedName>
    <definedName name="BExD4BR9HJ3MWWZ5KLVZWX9FJAUS" hidden="1">#REF!</definedName>
    <definedName name="BExD4F1WTKT3H0N9MF4H1LX7MBSY" hidden="1">#REF!</definedName>
    <definedName name="BExD4H5GQWXBS6LUL3TSP36DVO38" hidden="1">#REF!</definedName>
    <definedName name="BExD4JJSS3QDBLABCJCHD45SRNPI" hidden="1">#REF!</definedName>
    <definedName name="BExD4R1I0MKF033I5LPUYIMTZ6E8" hidden="1">#REF!</definedName>
    <definedName name="BExD4RHMHOHG2WM6HI950PSP13F8" hidden="1">#REF!</definedName>
    <definedName name="BExD50MT3M6XZLNUP9JL93EG6D9R" hidden="1">#REF!</definedName>
    <definedName name="BExD5EV7KDSVF1CJT38M4IBPFLPY" hidden="1">#REF!</definedName>
    <definedName name="BExD5FRK547OESJRYAW574DZEZ7J" hidden="1">#REF!</definedName>
    <definedName name="BExD5I5X2YA2YNCTCDSMEL4CWF4N" hidden="1">#REF!</definedName>
    <definedName name="BExD5P7D7B3TCMJQY4TM56KCPB73" hidden="1">#REF!</definedName>
    <definedName name="BExD5QUSRFJWRQ1ZM50WYLCF74DF" hidden="1">#REF!</definedName>
    <definedName name="BExD5SSUIF6AJQHBHK8PNMFBPRYB" hidden="1">#REF!</definedName>
    <definedName name="BExD623C9LRX18BE0W2V6SZLQUXX" hidden="1">#REF!</definedName>
    <definedName name="BExD6BZF6UGC8YXEZJ8URJDY0HUJ" hidden="1">#REF!</definedName>
    <definedName name="BExD6CQA7UMJBXV7AIFAIHUF2ICX" hidden="1">#REF!</definedName>
    <definedName name="BExD6FKVK8WJWNYPVENR7Q8Q30PK" hidden="1">#REF!</definedName>
    <definedName name="BExD6GMP0LK8WKVWMIT1NNH8CHLF" hidden="1">#REF!</definedName>
    <definedName name="BExD6H2TE0WWAUIWVSSCLPZ6B88N" hidden="1">#REF!</definedName>
    <definedName name="BExD6XV0BDU8LPQPWSKHU0XX0UPR" hidden="1">#REF!</definedName>
    <definedName name="BExD71LTOE015TV5RSAHM8NT8GVW" hidden="1">#REF!</definedName>
    <definedName name="BExD73USXVADC7EHGHVTQNCT06ZA" hidden="1">#REF!</definedName>
    <definedName name="BExD7CE8ZR0EL3ZQP0AYQ5XQUH9L" hidden="1">#REF!</definedName>
    <definedName name="BExD7GAIGULTB3YHM1OS9RBQOTEC" hidden="1">#REF!</definedName>
    <definedName name="BExD7GAIHX094KROB46WFTL2XBWL" hidden="1">#REF!</definedName>
    <definedName name="BExD7IE1DHIS52UFDCTSKPJQNRD5" hidden="1">#REF!</definedName>
    <definedName name="BExD7IUBGUWHYC9UNZ1IY5XFYKQN" hidden="1">#REF!</definedName>
    <definedName name="BExD7IZMKM0QIFE7EV1NYL6EZVJZ" hidden="1">#REF!</definedName>
    <definedName name="BExD7JQOJ35HGL8U2OCEI2P2JT7I" hidden="1">#REF!</definedName>
    <definedName name="BExD7KSDKNDNH95NDT3S7GM3MUU2" hidden="1">#REF!</definedName>
    <definedName name="BExD7SVOH5J3ZVHK9KI2N1XE0CC3" hidden="1">#REF!</definedName>
    <definedName name="BExD7V4PCVR1ACVPOJXKJ4CSROIX" hidden="1">#REF!</definedName>
    <definedName name="BExD819S39VUTMASCBMYI883THJ3" hidden="1">#REF!</definedName>
    <definedName name="BExD8CYKX2WGEDSW6KFP6MND1PM0" hidden="1">#REF!</definedName>
    <definedName name="BExD8H5MGJFMK4HK6DOAGTFYV6JT" hidden="1">#REF!</definedName>
    <definedName name="BExD8H5O087KQVWIVPUUID5VMGMS" hidden="1">#REF!</definedName>
    <definedName name="BExD8KWFYVMYYY2YJ34JT4QNLLTE" hidden="1">#REF!</definedName>
    <definedName name="BExD8OCLZMFN5K3VZYI4Q4ITVKUA" hidden="1">#REF!</definedName>
    <definedName name="BExD93C1R6LC0631ECHVFYH0R0PD" hidden="1">#REF!</definedName>
    <definedName name="BExD97TXIO0COVNN4OH3DEJ33YLM" hidden="1">#REF!</definedName>
    <definedName name="BExD99RZ1RFIMK6O1ZHSPJ68X9Y5" hidden="1">#REF!</definedName>
    <definedName name="BExD9IMBI0P6S6QRAXHE26HMK86D"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TK2MIWFH5SKUYU9ZKF4NPHQ" hidden="1">#REF!</definedName>
    <definedName name="BExDA6LD9061UULVKUUI4QP8SK13" hidden="1">#REF!</definedName>
    <definedName name="BExDAGMVMNLQ6QXASB9R6D8DIT12" hidden="1">#REF!</definedName>
    <definedName name="BExDAYBHU9ADLXI8VRC7F608RVGM" hidden="1">#REF!</definedName>
    <definedName name="BExDB39GNDHCPPB7U2PZQO5TJ1OI" hidden="1">#REF!</definedName>
    <definedName name="BExDBDR1XR0FV0CYUCB2OJ7CJCZU" hidden="1">#REF!</definedName>
    <definedName name="BExDBECNFJKO0HIOIKTWDCSWP755" hidden="1">#REF!</definedName>
    <definedName name="BExDBI8WRY61SHXKAT4UFXLB15E8" hidden="1">#REF!</definedName>
    <definedName name="BExDBZBW3EHQF6J0XXIT3ZMXPL8C" hidden="1">#REF!</definedName>
    <definedName name="BExDC7F818VN0S18ID7XRCRVYPJ4" hidden="1">#REF!</definedName>
    <definedName name="BExDCL7K96PC9VZYB70ZW3QPVIJE" hidden="1">#REF!</definedName>
    <definedName name="BExDCMPIHH27EAXTDLP095HYA29X" hidden="1">#REF!</definedName>
    <definedName name="BExDCP3UZ3C2O4C1F7KMU0Z9U32N" hidden="1">#REF!</definedName>
    <definedName name="BExENRJDC2MGQRJ6EHLAWX5I4SRS" hidden="1">#REF!</definedName>
    <definedName name="BExEOBX3WECDMYCV9RLN49APTXMM" hidden="1">#REF!</definedName>
    <definedName name="BExEP4E4F36662JDI0TOD85OP7X9" hidden="1">#REF!</definedName>
    <definedName name="BExEP7388TKNL6FEJW00XN7FHEUG" hidden="1">#REF!</definedName>
    <definedName name="BExEPN9VIYI0FVL0HLZQXJFO6TT0" hidden="1">#REF!</definedName>
    <definedName name="BExEPYT6VDSMR8MU2341Q5GM2Y9V" hidden="1">#REF!</definedName>
    <definedName name="BExEQ2ENYLMY8K1796XBB31CJHNN" hidden="1">#REF!</definedName>
    <definedName name="BExEQ2PFE4N40LEPGDPS90WDL6BN" hidden="1">#REF!</definedName>
    <definedName name="BExEQ2PFURT24NQYGYVE8NKX1EGA" hidden="1">#REF!</definedName>
    <definedName name="BExEQB8ZWXO6IIGOEPWTLOJGE2NR" hidden="1">#REF!</definedName>
    <definedName name="BExEQBZX0EL6LIKPY01197ACK65H" hidden="1">#REF!</definedName>
    <definedName name="BExEQD73QE34MW57L1HFXSTB7QEG" hidden="1">#REF!</definedName>
    <definedName name="BExEQDXZALJLD4OBF74IKZBR13SR" hidden="1">#REF!</definedName>
    <definedName name="BExEQFLE2RPWGMWQAI4JMKUEFRPT" hidden="1">#REF!</definedName>
    <definedName name="BExEQTZAP8R69U31W4LKGTKKGKQE" hidden="1">#REF!</definedName>
    <definedName name="BExEQWJ3KZG1O3S9J3CTXIY8I03D" hidden="1">#REF!</definedName>
    <definedName name="BExER2O72H1F9WV6S1J04C15PXX7" hidden="1">#REF!</definedName>
    <definedName name="BExERCETL5ZVXSS6EENB85QCSRYG" hidden="1">#REF!</definedName>
    <definedName name="BExERIUTB21WQ9WVQXUCDCGSH23E" hidden="1">#REF!</definedName>
    <definedName name="BExERRUIKIOATPZ9U4HQ0V52RJAU" hidden="1">#REF!</definedName>
    <definedName name="BExERSANFNM1O7T65PC5MJ301YET" hidden="1">#REF!</definedName>
    <definedName name="BExERSLFEDXNMOLAZ2VOI6VVJCBW" hidden="1">#REF!</definedName>
    <definedName name="BExERWCEBKQRYWRQLYJ4UCMMKTHG" hidden="1">#REF!</definedName>
    <definedName name="BExERWSHS5678NWP0NM8J09K2OGY" hidden="1">#REF!</definedName>
    <definedName name="BExES44RHHDL3V7FLV6M20834WF1" hidden="1">#REF!</definedName>
    <definedName name="BExES4A7VE2X3RYYTVRLKZD4I7WU" hidden="1">#REF!</definedName>
    <definedName name="BExES6ZC8R7PHJ21OVJFLIR7DY30" hidden="1">#REF!</definedName>
    <definedName name="BExESMKD95A649M0WRSG6CXXP326" hidden="1">#REF!</definedName>
    <definedName name="BExESR27ZXJG5VMY4PR9D940VS7T" hidden="1">#REF!</definedName>
    <definedName name="BExESZ03KXL8DQ2591HLR56ZML94" hidden="1">#REF!</definedName>
    <definedName name="BExESZAW5N443NRTKIP59OEI1CR6" hidden="1">#REF!</definedName>
    <definedName name="BExET3HXQ60A4O2OLKX8QNXRI6LQ" hidden="1">#REF!</definedName>
    <definedName name="BExETA3B1FCIOA80H94K90FWXQKE" hidden="1">#REF!</definedName>
    <definedName name="BExETAZOYT4CJIT8RRKC9F2HJG1D" hidden="1">#REF!</definedName>
    <definedName name="BExETF6QD5A9GEINE1KZRRC2LXWM" hidden="1">#REF!</definedName>
    <definedName name="BExETQ9XRXLUACN82805SPSPNKHI" hidden="1">#REF!</definedName>
    <definedName name="BExETQFFLH766OHX0PD3NEIK0DIF" hidden="1">#REF!</definedName>
    <definedName name="BExETR0YRMOR63E6DHLEHV9QVVON" hidden="1">#REF!</definedName>
    <definedName name="BExETVDCXGPYA4OP2UI1URTJ60TK" hidden="1">#REF!</definedName>
    <definedName name="BExETVTGY38YXYYF7N73OYN6FYY3" hidden="1">#REF!</definedName>
    <definedName name="BExEUM6Y5MUDV2WYYY9ICV8796JQ" hidden="1">#REF!</definedName>
    <definedName name="BExEUNE4T242Y59C6MS28MXEUGCP" hidden="1">#REF!</definedName>
    <definedName name="BExEUTOOSAR1CJ6S2O9NTTQMWXNZ" hidden="1">#REF!</definedName>
    <definedName name="BExEV2TP7NA3ZR6RJGH5ER370OUM" hidden="1">#REF!</definedName>
    <definedName name="BExEV69USLNYO2QRJRC0J92XUF00" hidden="1">#REF!</definedName>
    <definedName name="BExEV6KNTQOCFD7GV726XQEVQ7R6" hidden="1">#REF!</definedName>
    <definedName name="BExEV6VGM4POO9QT9KH3QA3VYCWM" hidden="1">#REF!</definedName>
    <definedName name="BExEVAM8BLTWVS6IMVJWDOZBQK9R" hidden="1">#REF!</definedName>
    <definedName name="BExEVET98G3FU6QBF9LHYWSAMV0O" hidden="1">#REF!</definedName>
    <definedName name="BExEVL3UZ22W55ZRF3F0J21PKQLX" hidden="1">#REF!</definedName>
    <definedName name="BExEVNCUT0PDUYNJH7G6BSEWZOT2" hidden="1">#REF!</definedName>
    <definedName name="BExEVPGF4V5J0WQRZKUM8F9TTKZJ" hidden="1">#REF!</definedName>
    <definedName name="BExEVPWH8S9GER9M14SPIT6XZ8SG" hidden="1">#REF!</definedName>
    <definedName name="BExEVVLIEVWYRF2UUC1H0H5QU1CP" hidden="1">#REF!</definedName>
    <definedName name="BExEVWCKO8T84GW9Z3X47915XKSH" hidden="1">#REF!</definedName>
    <definedName name="BExEVZSJWMZ5L2ZE7AZC57CXKW6T" hidden="1">#REF!</definedName>
    <definedName name="BExEW0JL1GFFCXMDGW54CI7Y8FZN" hidden="1">#REF!</definedName>
    <definedName name="BExEW6357VV6LVZCWOOM0R3T78QK" hidden="1">#REF!</definedName>
    <definedName name="BExEW68M9WL8214QH9C7VCK7BN08" hidden="1">#REF!</definedName>
    <definedName name="BExEW8HFKH6F47KIHYBDRUEFZ2ZZ" hidden="1">#REF!</definedName>
    <definedName name="BExEWHXF5F2E8FN7TRI5U2ZY0T0P"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X85F3OSW8NSCYGYPS9372Z1Q" hidden="1">#REF!</definedName>
    <definedName name="BExEX9HWY2G6928ZVVVQF77QCM2C" hidden="1">#REF!</definedName>
    <definedName name="BExEXBQWAYKMVBRJRHB8PFCSYFVN" hidden="1">#REF!</definedName>
    <definedName name="BExEXRBZ0DI9E2UFLLKYWGN66B61" hidden="1">#REF!</definedName>
    <definedName name="BExEXTA1PPUPC8GUTZ18GXG2K9U7" hidden="1">#REF!</definedName>
    <definedName name="BExEY067KMBNYP9WMRGOH8ITDBLD" hidden="1">#REF!</definedName>
    <definedName name="BExEYGCSYH6XC1X89ZT8VJVQ6THP" hidden="1">#REF!</definedName>
    <definedName name="BExEYLG9FL9V1JPPNZ3FUDNSEJ4V" hidden="1">#REF!</definedName>
    <definedName name="BExEYOW8C1B3OUUCIGEC7L8OOW1Z" hidden="1">#REF!</definedName>
    <definedName name="BExEYUQJXZT6N5HJH8ACJF6SRWEE" hidden="1">#REF!</definedName>
    <definedName name="BExEYVHM7COM2XBAZH71USCAT6K9" hidden="1">#REF!</definedName>
    <definedName name="BExEYW8O56SE67A8CIT413PPQFWN" hidden="1">#REF!</definedName>
    <definedName name="BExEYXQGOT90CC2QXVUDAMIS2SD6" hidden="1">#REF!</definedName>
    <definedName name="BExEYY17N22FDMK6IA4HQRCTNPYL" hidden="1">#REF!</definedName>
    <definedName name="BExEZ1S6VZCG01ZPLBSS9Z1SBOJ2" hidden="1">#REF!</definedName>
    <definedName name="BExEZFPZKLS4GGKV39NX0GL8AK7B" hidden="1">#REF!</definedName>
    <definedName name="BExEZGBFNJR8DLPN0V11AU22L6WY" hidden="1">#REF!</definedName>
    <definedName name="BExEZQYJW81F362CWKW5HLAAM45I" hidden="1">#REF!</definedName>
    <definedName name="BExEZSWLMZZ2RK34GSJ9Q3NPCFT2" hidden="1">#REF!</definedName>
    <definedName name="BExF02Y3V3QEPO2XLDSK47APK9XJ" hidden="1">#REF!</definedName>
    <definedName name="BExF09OS91RT7N7IW8JLMZ121ZP3" hidden="1">#REF!</definedName>
    <definedName name="BExF0DVUM5ZKYACYQ0GUCO14FXO9" hidden="1">#REF!</definedName>
    <definedName name="BExF0L2TP18E48BYIVEYR9BGX4HR" hidden="1">#REF!</definedName>
    <definedName name="BExF0LOEHV42P2DV7QL8O7HOQ3N9" hidden="1">#REF!</definedName>
    <definedName name="BExF0QH116YF95UAL83HSM0C2X7Y" hidden="1">#REF!</definedName>
    <definedName name="BExF0WRM9VO25RLSO03ZOCE8H7K5" hidden="1">#REF!</definedName>
    <definedName name="BExF0ZRI7W4RSLIDLHTSM0AWXO3S" hidden="1">#REF!</definedName>
    <definedName name="BExF19CT3MMZZ2T5EWMDNG3UOJ01" hidden="1">#REF!</definedName>
    <definedName name="BExF1M38U6NX17YJA8YU359B5Z4M" hidden="1">#REF!</definedName>
    <definedName name="BExF1MU4W3NPEY0OHRDWP5IANCBB" hidden="1">#REF!</definedName>
    <definedName name="BExF1MZN8MWMOKOARHJ1QAF9HPGT" hidden="1">#REF!</definedName>
    <definedName name="BExF1US4ZIQYSU5LBFYNRA9N0K2O" hidden="1">#REF!</definedName>
    <definedName name="BExF200VK438ANZMJEAPZ2RQDB8U" hidden="1">#REF!</definedName>
    <definedName name="BExF21OBXGVA9D1CPMHVJHL599BC" hidden="1">#REF!</definedName>
    <definedName name="BExF28PXA9VBW4OZ74OITX6LHR12" hidden="1">#REF!</definedName>
    <definedName name="BExF2CWZN6E87RGTBMD4YQI2QT7R" hidden="1">#REF!</definedName>
    <definedName name="BExF2DYO1WQ7GMXSTAQRDBW1NSFG" hidden="1">#REF!</definedName>
    <definedName name="BExF2LR83KWDOSK9ACAROCGMTQ8X" hidden="1">#REF!</definedName>
    <definedName name="BExF2MSWNUY9Z6BZJQZ538PPTION" hidden="1">#REF!</definedName>
    <definedName name="BExF2QZYWHTYGUTTXR15CKCV3LS7" hidden="1">#REF!</definedName>
    <definedName name="BExF2T8Y6TSJ74RMSZOA9CEH4OZ6" hidden="1">#REF!</definedName>
    <definedName name="BExF31N3YM4F37EOOY8M8VI1KXN8" hidden="1">#REF!</definedName>
    <definedName name="BExF37C1YKBT79Z9SOJAG5MXQGTU" hidden="1">#REF!</definedName>
    <definedName name="BExF3A6HPA6DGYALZNHHJPMCUYZR" hidden="1">#REF!</definedName>
    <definedName name="BExF3AS2T7GFVNU9JPBXWUQH845Y" hidden="1">#REF!</definedName>
    <definedName name="BExF3GBMLCA5ZT2251N0N3CRN11O" hidden="1">#REF!</definedName>
    <definedName name="BExF3I9T44X7DV9HHV51DVDDPPZG" hidden="1">#REF!</definedName>
    <definedName name="BExF3JMFX5DILOIFUDIO1HZUK875" hidden="1">#REF!</definedName>
    <definedName name="BExF3NTC4BGZEM6B87TCFX277QCS" hidden="1">#REF!</definedName>
    <definedName name="BExF3Q7NI90WT31QHYSJDIG0LLLJ" hidden="1">#REF!</definedName>
    <definedName name="BExF3QD55TIY1MSBSRK9TUJKBEWO" hidden="1">#REF!</definedName>
    <definedName name="BExF3QT8J6RIF1L3R700MBSKIOKW" hidden="1">#REF!</definedName>
    <definedName name="BExF3RET913530OJZJYWUA4LCSLF" hidden="1">#REF!</definedName>
    <definedName name="BExF42SSBVPMLK2UB3B7FPEIY9TU" hidden="1">#REF!</definedName>
    <definedName name="BExF4HXSWB50BKYPWA0HTT8W56H6" hidden="1">#REF!</definedName>
    <definedName name="BExF4KHF04IWW4LQ95FHQPFE4Y9K" hidden="1">#REF!</definedName>
    <definedName name="BExF4LU2NV3A47BCWPM3EZXUEH37" hidden="1">#REF!</definedName>
    <definedName name="BExF4MVQM5Y0QRDLDFSKWWTF709C" hidden="1">#REF!</definedName>
    <definedName name="BExF4PVMZYV36E8HOYY06J81AMBI" hidden="1">#REF!</definedName>
    <definedName name="BExF4SF9NEX1FZE9N8EXT89PM54D" hidden="1">#REF!</definedName>
    <definedName name="BExF52GTGP8MHGII4KJ8TJGR8W8U" hidden="1">#REF!</definedName>
    <definedName name="BExF57K7L3UC1I2FSAWURR4SN0UN" hidden="1">#REF!</definedName>
    <definedName name="BExF59NQHJ39J7AF8B91RVX0H3P6" hidden="1">#REF!</definedName>
    <definedName name="BExF5D96JEPDW6LV89G2REZJ1ES7" hidden="1">#REF!</definedName>
    <definedName name="BExF5HR2GFV7O8LKG9SJ4BY78LYA" hidden="1">#REF!</definedName>
    <definedName name="BExF5ZFO2A29GHWR5ES64Z9OS16J" hidden="1">#REF!</definedName>
    <definedName name="BExF63S045JO7H2ZJCBTBVH3SUIF" hidden="1">#REF!</definedName>
    <definedName name="BExF642TEGTXCI9A61ZOONJCB0U1" hidden="1">#REF!</definedName>
    <definedName name="BExF65FFOHNFLM63A7M0XSPHOAGY" hidden="1">#REF!</definedName>
    <definedName name="BExF67O951CF8UJF3KBDNR0E83C1" hidden="1">#REF!</definedName>
    <definedName name="BExF6EV7I35NVMIJGYTB6E24YVPA" hidden="1">#REF!</definedName>
    <definedName name="BExF6FGUF393KTMBT40S5BYAFG00" hidden="1">#REF!</definedName>
    <definedName name="BExF6GNYXWY8A0SY4PW1B6KJMMTM" hidden="1">#REF!</definedName>
    <definedName name="BExF6IB8K74Z0AFT05GPOKKZW7C9" hidden="1">#REF!</definedName>
    <definedName name="BExF6JNWE4H8L694Y8Z1VCZ9EMVP" hidden="1">#REF!</definedName>
    <definedName name="BExF6NUXJI11W2IAZNAM1QWC0459" hidden="1">#REF!</definedName>
    <definedName name="BExF6RR76KNVIXGJOVFO8GDILKGZ" hidden="1">#REF!</definedName>
    <definedName name="BExF6ZE8D5CMPJPRWT6S4HM56LPF" hidden="1">#REF!</definedName>
    <definedName name="BExF71SL7S5BDGRZ694893ZZ2ZTI" hidden="1">#REF!</definedName>
    <definedName name="BExF76FV8SF7AJK7B35AL7VTZF6D" hidden="1">#REF!</definedName>
    <definedName name="BExF7EOIMC1OYL1N7835KGOI0FIZ" hidden="1">#REF!</definedName>
    <definedName name="BExF7FVNFEHQQH5MIO6AIUWSERR7" hidden="1">#REF!</definedName>
    <definedName name="BExF7K88K7ASGV6RAOAGH52G04VR" hidden="1">#REF!</definedName>
    <definedName name="BExF7OVDRP3LHNAF2CX4V84CKKIR" hidden="1">#REF!</definedName>
    <definedName name="BExF7QO41X2A2SL8UXDNP99GY7U9" hidden="1">#REF!</definedName>
    <definedName name="BExF7RV9JQHNUU59Z7TLWW2ARAN8" hidden="1">#REF!</definedName>
    <definedName name="BExF81GI8B8WBHXFTET68A9358BR" hidden="1">#REF!</definedName>
    <definedName name="BExF84R8ZH2K4C0CYI1IVFH8WUYD" hidden="1">#REF!</definedName>
    <definedName name="BExF9CTA0UGH0U2JUPUJKMEEI1Z2" hidden="1">#REF!</definedName>
    <definedName name="BExGKNC6UCNO0YTOPVJZMQ34IVMH" hidden="1">#REF!</definedName>
    <definedName name="BExGKT17Q7NLLXEVPD5JH5USNBZN" hidden="1">#REF!</definedName>
    <definedName name="BExGL97US0Y3KXXASUTVR26XLT70" hidden="1">#REF!</definedName>
    <definedName name="BExGLC7R4C33RO0PID97ZPPVCW4M" hidden="1">#REF!</definedName>
    <definedName name="BExGLFIF7HCFSHNQHKEV6RY0WCO3" hidden="1">#REF!</definedName>
    <definedName name="BExGLTARRL0J772UD2TXEYAVPY6E" hidden="1">#REF!</definedName>
    <definedName name="BExGLVP1IU8K5A8J1340XFMYPR88" hidden="1">#REF!</definedName>
    <definedName name="BExGLYE6RZTAAWHJBG2QFJPTDS2Q" hidden="1">#REF!</definedName>
    <definedName name="BExGM4DZ65OAQP7MA4LN6QMYZOFF" hidden="1">#REF!</definedName>
    <definedName name="BExGMCXCWEC9XNUOEMZ61TMI6CUO" hidden="1">#REF!</definedName>
    <definedName name="BExGMEFBL47KYW564WF1RQ6VY453" hidden="1">#REF!</definedName>
    <definedName name="BExGMJDGIH0MEPC2TUSFUCY2ROTB" hidden="1">#REF!</definedName>
    <definedName name="BExGMKPW2HPKN0M0XKF3AZ8YP0D6" hidden="1">#REF!</definedName>
    <definedName name="BExGMP2F175LGL6QVSJGP6GKYHHA" hidden="1">#REF!</definedName>
    <definedName name="BExGMPIIP8GKML2VVA8OEFL43NCS" hidden="1">#REF!</definedName>
    <definedName name="BExGMZ3SRIXLXMWBVOXXV3M4U4YL" hidden="1">#REF!</definedName>
    <definedName name="BExGMZ3UBN48IXU1ZEFYECEMZ1IM" hidden="1">#REF!</definedName>
    <definedName name="BExGN0LRKAPMAKXJTDAKS7Q1MV6S" hidden="1">#REF!</definedName>
    <definedName name="BExGN4I0QATXNZCLZJM1KH1OIJQH" hidden="1">#REF!</definedName>
    <definedName name="BExGN9FZ2RWCMSY1YOBJKZMNIM9R" hidden="1">#REF!</definedName>
    <definedName name="BExGNCFW1HJRE2CBZ65J7JB4DCF3" hidden="1">#REF!</definedName>
    <definedName name="BExGNDSIMTHOCXXG6QOGR6DA8SGG" hidden="1">#REF!</definedName>
    <definedName name="BExGNN2YQ9BDAZXT2GLCSAPXKIM7" hidden="1">#REF!</definedName>
    <definedName name="BExGNPBUQ4MFVXFVD9LJPL5PZU68" hidden="1">#REF!</definedName>
    <definedName name="BExGNSS0CKRPKHO25R3TDBEL2NHX" hidden="1">#REF!</definedName>
    <definedName name="BExGNYH0MO8NOVS85L15G0RWX4GW" hidden="1">#REF!</definedName>
    <definedName name="BExGNZO44DEG8CGIDYSEGDUQ531R" hidden="1">#REF!</definedName>
    <definedName name="BExGO2O0V6UYDY26AX8OSN72F77N" hidden="1">#REF!</definedName>
    <definedName name="BExGO2YUBOVLYHY1QSIHRE1KLAFV" hidden="1">#REF!</definedName>
    <definedName name="BExGO70E2O70LF46V8T26YFPL4V8" hidden="1">#REF!</definedName>
    <definedName name="BExGOB25QJMQCQE76MRW9X58OIOO" hidden="1">#REF!</definedName>
    <definedName name="BExGODAZKJ9EXMQZNQR5YDBSS525" hidden="1">#REF!</definedName>
    <definedName name="BExGODR8ZSMUC11I56QHSZ686XV5" hidden="1">#REF!</definedName>
    <definedName name="BExGOE7C2HSW9M6L6R25H0Z4JEKM" hidden="1">#REF!</definedName>
    <definedName name="BExGOI3M84PCOV0FSX0APR834A9T" hidden="1">#REF!</definedName>
    <definedName name="BExGOL903YF63SRYHHD7UNE2B0E7" hidden="1">#REF!</definedName>
    <definedName name="BExGOOJO0P8I5INNTL15CALDNIYO" hidden="1">#REF!</definedName>
    <definedName name="BExGOROWSCEN1I6IXZVXWNFSY76K" hidden="1">#REF!</definedName>
    <definedName name="BExGOT6UXUX5FVTAYL9SOBZ1D0II" hidden="1">#REF!</definedName>
    <definedName name="BExGOXJDHUDPDT8I8IVGVW9J0R5Q" hidden="1">#REF!</definedName>
    <definedName name="BExGP5H752MD8MVHM2BB12PZQ4M4" hidden="1">#REF!</definedName>
    <definedName name="BExGPB0QWZQYZ4O1B28QZMIZK4R5" hidden="1">#REF!</definedName>
    <definedName name="BExGPHGT5KDOCMV2EFS4OVKTWBRD" hidden="1">#REF!</definedName>
    <definedName name="BExGPID72Y4Y619LWASUQZKZHJNC" hidden="1">#REF!</definedName>
    <definedName name="BExGPPENQIANVGLVQJ77DK5JPRTB" hidden="1">#REF!</definedName>
    <definedName name="BExGQ1ZU4967P72AHF4V1D0FOL5C" hidden="1">#REF!</definedName>
    <definedName name="BExGQ36ZOMR9GV8T05M605MMOY3Y" hidden="1">#REF!</definedName>
    <definedName name="BExGQ61DTJ0SBFMDFBAK3XZ9O0ZO" hidden="1">#REF!</definedName>
    <definedName name="BExGQ6SG9XEOD0VMBAR22YPZWSTA" hidden="1">#REF!</definedName>
    <definedName name="BExGQGJ1A7LNZUS8QSMOG8UNGLMK" hidden="1">#REF!</definedName>
    <definedName name="BExGQHKWEQEL43V2IRTHIL3SKL89" hidden="1">#REF!</definedName>
    <definedName name="BExGQOX5SC3QE5GND2P8HAHC7ZN6" hidden="1">#REF!</definedName>
    <definedName name="BExGQP2M90PWKZU8RDMLC9SJN90J" hidden="1">#REF!</definedName>
    <definedName name="BExGQPO7ENFEQC0NC6MC9OZR2LHY" hidden="1">#REF!</definedName>
    <definedName name="BExGQRM9NCME1AQA8RNH8GRKBEY8" hidden="1">#REF!</definedName>
    <definedName name="BExGQX0H4EZMXBJTKJJE4ICJWN5O" hidden="1">#REF!</definedName>
    <definedName name="BExGR23WEFG8G3CHQC5Q2M1VP9Q0" hidden="1">#REF!</definedName>
    <definedName name="BExGR4CW3WRIID17GGX4MI9ZDHFE" hidden="1">#REF!</definedName>
    <definedName name="BExGR65GJX27MU2OL6NI5PB8XVB4" hidden="1">#REF!</definedName>
    <definedName name="BExGR6LQ97HETGS3CT96L4IK0JSH" hidden="1">#REF!</definedName>
    <definedName name="BExGR9ATP2LVT7B9OCPSLJ11H9SX" hidden="1">#REF!</definedName>
    <definedName name="BExGRHZROC86IFGNDBDWZNBH5Q2V" hidden="1">#REF!</definedName>
    <definedName name="BExGRUKVVKDL8483WI70VN2QZDGD" hidden="1">#REF!</definedName>
    <definedName name="BExGRWOG8H774BWL55XHDM510RIO" hidden="1">#REF!</definedName>
    <definedName name="BExGS2IWR5DUNJ1U9PAKIV8CMBNI" hidden="1">#REF!</definedName>
    <definedName name="BExGS69P9FFTEOPDS0MWFKF45G47" hidden="1">#REF!</definedName>
    <definedName name="BExGS6F1JFHM5MUJ1RFO50WP6D05" hidden="1">#REF!</definedName>
    <definedName name="BExGSA5YB5ZGE4NHDVCZ55TQAJTL" hidden="1">#REF!</definedName>
    <definedName name="BExGSCEUCQQVDEEKWJ677QTGUVTE" hidden="1">#REF!</definedName>
    <definedName name="BExGSQY65LH1PCKKM5WHDW83F35O" hidden="1">#REF!</definedName>
    <definedName name="BExGSYW1GKISF0PMUAK3XJK9PEW9" hidden="1">#REF!</definedName>
    <definedName name="BExGT0DZJB6LSF6L693UUB9EY1VQ" hidden="1">#REF!</definedName>
    <definedName name="BExGTGVFIF8HOQXR54SK065A8M4K" hidden="1">#REF!</definedName>
    <definedName name="BExGTIYX3OWPIINOGY1E4QQYSKHP" hidden="1">#REF!</definedName>
    <definedName name="BExGTKGUN0KUU3C0RL2LK98D8MEK" hidden="1">#REF!</definedName>
    <definedName name="BExGTP422IUEYOSDOQ0FC99S4B0A" hidden="1">#REF!</definedName>
    <definedName name="BExGTZ046J7VMUG4YPKFN2K8TWB7" hidden="1">#REF!</definedName>
    <definedName name="BExGU2G9OPRZRIU9YGF6NX9FUW0J" hidden="1">#REF!</definedName>
    <definedName name="BExGU6HTKLRZO8UOI3DTAM5RFDBA" hidden="1">#REF!</definedName>
    <definedName name="BExGUDDZXFFQHAF4UZF8ZB1HO7H6" hidden="1">#REF!</definedName>
    <definedName name="BExGUIBXBRHGM97ZX6GBA4ZDQ79C" hidden="1">#REF!</definedName>
    <definedName name="BExGUM8D91UNPCOO4TKP9FGX85TF" hidden="1">#REF!</definedName>
    <definedName name="BExGUQF9N9FKI7S0H30WUAEB5LPD" hidden="1">#REF!</definedName>
    <definedName name="BExGUQVJE1MV019H8EUN9O73RXA9" hidden="1">#REF!</definedName>
    <definedName name="BExGUR6BA03XPBK60SQUW197GJ5X" hidden="1">#REF!</definedName>
    <definedName name="BExGUVIP60TA4B7X2PFGMBFUSKGX" hidden="1">#REF!</definedName>
    <definedName name="BExGUZKF06F209XL1IZWVJEQ82EE" hidden="1">#REF!</definedName>
    <definedName name="BExGV2EVT380QHD4AP2RL9MR8L5L" hidden="1">#REF!</definedName>
    <definedName name="BExGV8K4UJT5C6ZAU3VI5T66TY74" hidden="1">#REF!</definedName>
    <definedName name="BExGVFWDKW8LO48OL2ZZUGFJFDDA" hidden="1">#REF!</definedName>
    <definedName name="BExGVV6OOLDQ3TXZK51TTF3YX0WN" hidden="1">#REF!</definedName>
    <definedName name="BExGW0KVOL93Z29HD7AAKNQ59I24" hidden="1">#REF!</definedName>
    <definedName name="BExGW0KVS7U0C87XFZ78QW991IEV" hidden="1">#REF!</definedName>
    <definedName name="BExGW2Z7AMPG6H9EXA9ML6EZVGGA" hidden="1">#REF!</definedName>
    <definedName name="BExGWABG5VT5XO1A196RK61AXA8C" hidden="1">#REF!</definedName>
    <definedName name="BExGWEO0JDG84NYLEAV5NSOAGMJZ" hidden="1">#REF!</definedName>
    <definedName name="BExGWLEOC70Z8QAJTPT2PDHTNM4L" hidden="1">#REF!</definedName>
    <definedName name="BExGWNCXLCRTLBVMTXYJ5PHQI6SS" hidden="1">#REF!</definedName>
    <definedName name="BExGX453OMLZPGJF63K8PNB8EDJJ" hidden="1">#REF!</definedName>
    <definedName name="BExGX6U988MCFIGDA1282F92U9AA" hidden="1">#REF!</definedName>
    <definedName name="BExGX7FTB1CKAT5HUW6H531FIY6I" hidden="1">#REF!</definedName>
    <definedName name="BExGX9DVACJQIZ4GH6YAD2A7F70O" hidden="1">#REF!</definedName>
    <definedName name="BExGXDVP2S2Y8Z8Q43I78RCIK3DD" hidden="1">#REF!</definedName>
    <definedName name="BExGXJ9W5JU7TT9S0BKL5Y6VVB39" hidden="1">#REF!</definedName>
    <definedName name="BExGXQGVELUHEDSBNLEGTLOGNVS5" hidden="1">#REF!</definedName>
    <definedName name="BExGXWB73RJ4BASBQTQ8EY0EC1EB" hidden="1">#REF!</definedName>
    <definedName name="BExGXZ0ABB43C7SMRKZHWOSU9EQX" hidden="1">#REF!</definedName>
    <definedName name="BExGY0T0UPBWF73OV2QYIOSP1VVJ" hidden="1">#REF!</definedName>
    <definedName name="BExGY6SU3SYVCJ3AG2ITY59SAZ5A" hidden="1">#REF!</definedName>
    <definedName name="BExGY6YA4P5KMY2VHT0DYK3YTFAX" hidden="1">#REF!</definedName>
    <definedName name="BExGY8G88PVVRYHPHRPJZFSX6HSC" hidden="1">#REF!</definedName>
    <definedName name="BExGYC718HTZ80PNKYPVIYGRJVF6" hidden="1">#REF!</definedName>
    <definedName name="BExGYCNATXZY2FID93B17YWIPPRD" hidden="1">#REF!</definedName>
    <definedName name="BExGYGJJJ3BBCQAOA51WHP01HN73" hidden="1">#REF!</definedName>
    <definedName name="BExGYHAGH0IZT9WAS43U752U84WI" hidden="1">#REF!</definedName>
    <definedName name="BExGYOS6TV2C72PLRFU8RP1I58GY" hidden="1">#REF!</definedName>
    <definedName name="BExGYXXCM53K2H84S4WZTHTHZPHE" hidden="1">#REF!</definedName>
    <definedName name="BExGYY2PBI68I55GPNKXV5RYR1WF" hidden="1">#REF!</definedName>
    <definedName name="BExGZ0MC1XT4VWABFT1UK2UMI0CP" hidden="1">#REF!</definedName>
    <definedName name="BExGZ7NXZ0IBS44C2NZ9VMD6T6K2" hidden="1">#REF!</definedName>
    <definedName name="BExGZJ78ZWZCVHZ3BKEKFJZ6MAEO" hidden="1">#REF!</definedName>
    <definedName name="BExGZOLH2QV73J3M9IWDDPA62TP4" hidden="1">#REF!</definedName>
    <definedName name="BExGZP1PWGFKVVVN4YDIS22DZPCR" hidden="1">#REF!</definedName>
    <definedName name="BExGZSN96MC2HMMYQ3BMZ50490SJ" hidden="1">#REF!</definedName>
    <definedName name="BExGZYXS0GTA29TRAW6KAUBGG6D4" hidden="1">#REF!</definedName>
    <definedName name="BExH00L21GZX5YJJGVMOAWBERLP5" hidden="1">#REF!</definedName>
    <definedName name="BExH02ZD6VAY1KQLAQYBBI6WWIZB" hidden="1">#REF!</definedName>
    <definedName name="BExH07XC83E8WXF2O7EJTNS1DOZD" hidden="1">#REF!</definedName>
    <definedName name="BExH08Z6LQCGGSGSAILMHX4X7JMD" hidden="1">#REF!</definedName>
    <definedName name="BExH0KT9Z8HEVRRQRGQ8YHXRLIJA" hidden="1">#REF!</definedName>
    <definedName name="BExH0KTA6PC3C1H961G6G3WB4ROD" hidden="1">#REF!</definedName>
    <definedName name="BExH0M0FDN12YBOCKL3XL2Z7T7Y8" hidden="1">#REF!</definedName>
    <definedName name="BExH0O9G06YPZ5TN9RYT326I1CP2" hidden="1">#REF!</definedName>
    <definedName name="BExH0WNJAKTJRCKMTX8O4KNMIIJM" hidden="1">#REF!</definedName>
    <definedName name="BExH0Y5JGUO7Z6TD8HXAB8MDIXSA" hidden="1">#REF!</definedName>
    <definedName name="BExH12Y4WX542WI3ZEM15AK4UM9J" hidden="1">#REF!</definedName>
    <definedName name="BExH1AFVY3DFB10LXJXXA05EU6X8" hidden="1">#REF!</definedName>
    <definedName name="BExH1FDTQXR9QQ31WDB7OPXU7MPT" hidden="1">#REF!</definedName>
    <definedName name="BExH1FOMEUIJNIDJAUY0ZQFBJSY9" hidden="1">#REF!</definedName>
    <definedName name="BExH1JFFHEBFX9BWJMNIA3N66R3Z" hidden="1">#REF!</definedName>
    <definedName name="BExH1NRXNXU0WLQASP81I62087ON" hidden="1">#REF!</definedName>
    <definedName name="BExH1QMD1UU8X5NZERDZ7OIP3IBI" hidden="1">#REF!</definedName>
    <definedName name="BExH1Z0GIUSVTF2H1G1I3PDGBNK2" hidden="1">#REF!</definedName>
    <definedName name="BExH225UTM6S9FW4MUDZS7F1PQSH" hidden="1">#REF!</definedName>
    <definedName name="BExH23271RF7AYZ542KHQTH68GQ7" hidden="1">#REF!</definedName>
    <definedName name="BExH2GJQR4JALNB314RY0LDI49VH" hidden="1">#REF!</definedName>
    <definedName name="BExH2JZR49T7644JFVE7B3N7RZM9" hidden="1">#REF!</definedName>
    <definedName name="BExH2UHF0QTJG107MULYB16WBJM9" hidden="1">#REF!</definedName>
    <definedName name="BExH2VU17ZSQ6UMFZ9FOP753TT9E" hidden="1">#REF!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1Z3JNVJPESWKXHILGXZHP2M" hidden="1">#REF!</definedName>
    <definedName name="BExH3BPW245WVGA1K1DGTL1XWDCH" hidden="1">#REF!</definedName>
    <definedName name="BExH3E9HZ3QJCDZW7WI7YACFQCHE" hidden="1">#REF!</definedName>
    <definedName name="BExH3IRB6764RQ5HBYRLH6XCT29X" hidden="1">#REF!</definedName>
    <definedName name="BExH4HTPYPQ91XIJ8IWIMHWOB0RA" hidden="1">#REF!</definedName>
    <definedName name="BExIFVCJM0X6I63J0LTJTAN78EXQ" hidden="1">#REF!</definedName>
    <definedName name="BExIG2U8V6RSB47SXLCQG3Q68YRO" hidden="1">#REF!</definedName>
    <definedName name="BExIG9FMY6OOSODNTWQJ2F28Y2FK" hidden="1">#REF!</definedName>
    <definedName name="BExIGJBO8R13LV7CZ7C1YCP974NN" hidden="1">#REF!</definedName>
    <definedName name="BExIGWT86FPOEYTI8GXCGU5Y3KGK" hidden="1">#REF!</definedName>
    <definedName name="BExIGY0DLOZ9NBSWSCQPWU2N4QZF" hidden="1">#REF!</definedName>
    <definedName name="BExIH51URLQJA6KNX5CJKIUIR5UQ" hidden="1">#REF!</definedName>
    <definedName name="BExIHBHXA7E7VUTBVHXXXCH3A5CL" hidden="1">#REF!</definedName>
    <definedName name="BExIHDAMHT1CAKC83LCSNV9RAMMY" hidden="1">#REF!</definedName>
    <definedName name="BExIHNMT9P59WY619GEWB1XONTAE" hidden="1">#REF!</definedName>
    <definedName name="BExIHNMTY8HBM7KQDSTMXEM6MHL4" hidden="1">#REF!</definedName>
    <definedName name="BExIHPQCQTGEW8QOJVIQ4VX0P6DX" hidden="1">#REF!</definedName>
    <definedName name="BExIHU2VSXTKRMO3RHJI6RZ206Q5" hidden="1">#REF!</definedName>
    <definedName name="BExIHZ6ALVREAYK4T741OOLGXOZA" hidden="1">#REF!</definedName>
    <definedName name="BExII1KN91Q7DLW0UB7W2TJ5ACT9" hidden="1">#REF!</definedName>
    <definedName name="BExII20QQ1K3GHOPL1ZQX5SL618M" hidden="1">#REF!</definedName>
    <definedName name="BExII50LI8I0CDOOZEMIVHVA2V95" hidden="1">#REF!</definedName>
    <definedName name="BExIIXMY38TQD12CVV4S57L3I809" hidden="1">#REF!</definedName>
    <definedName name="BExIIY37NEVU2LGS1JE4VR9AN6W4" hidden="1">#REF!</definedName>
    <definedName name="BExIIYJAGXR8TPZ1KCYM7EGJ79UW" hidden="1">#REF!</definedName>
    <definedName name="BExIJ3160YCWGAVEU0208ZGXXG3P" hidden="1">#REF!</definedName>
    <definedName name="BExIJ8Q4WWPTKVONF0FPLTD4L7CH" hidden="1">#REF!</definedName>
    <definedName name="BExIJ9MI8QNCVF6L1SK4ZWC4CPJ7" hidden="1">#REF!</definedName>
    <definedName name="BExIJFGZJ5ED9D6KAY4PGQYLELAX" hidden="1">#REF!</definedName>
    <definedName name="BExIJQK80ZEKSTV62E59AYJYUNLI" hidden="1">#REF!</definedName>
    <definedName name="BExIJRLX3M0YQLU1D5Y9V7HM5QNM"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JZP8AKK000EFDGK7KZ1YKRXT" hidden="1">#REF!</definedName>
    <definedName name="BExIKC4XPHX2HPDWWKGPRGTLOJC5" hidden="1">#REF!</definedName>
    <definedName name="BExIKHTXPZR5A8OHB6HDP6QWDHAD" hidden="1">#REF!</definedName>
    <definedName name="BExIKMMJOETSAXJYY1SIKM58LMA2" hidden="1">#REF!</definedName>
    <definedName name="BExIKRF6AQ6VOO9KCIWSM6FY8M7D" hidden="1">#REF!</definedName>
    <definedName name="BExIKTYZESFT3LC0ASFMFKSE0D1X" hidden="1">#REF!</definedName>
    <definedName name="BExIKXVA6M8K0PTRYAGXS666L335" hidden="1">#REF!</definedName>
    <definedName name="BExIL0PMZ2SXK9R6MLP43KBU1J2P" hidden="1">#REF!</definedName>
    <definedName name="BExIL45UAJTQCLO0PRR3OAT4FUN0" hidden="1">#REF!</definedName>
    <definedName name="BExILAAXRTRAD18K74M6MGUEEPUM" hidden="1">#REF!</definedName>
    <definedName name="BExILG5F338C0FFLMVOKMKF8X5ZP" hidden="1">#REF!</definedName>
    <definedName name="BExILGQTQM0HOD0BJI90YO7GOIN3" hidden="1">#REF!</definedName>
    <definedName name="BExILI8Z41WP1I83L06KGRLKLGUL" hidden="1">#REF!</definedName>
    <definedName name="BExILJ558DU4VWYTKQGUZWNZN6KS" hidden="1">#REF!</definedName>
    <definedName name="BExIM02UP3RCUWZ2RO86WO6595EZ" hidden="1">#REF!</definedName>
    <definedName name="BExIM9DBUB7ZGF4B20FVUO9QGOX2" hidden="1">#REF!</definedName>
    <definedName name="BExIMGK9Z94TFPWWZFMD10HV0IF6" hidden="1">#REF!</definedName>
    <definedName name="BExIMIT427CJSYOCFG8JGTIJC8EC" hidden="1">#REF!</definedName>
    <definedName name="BExIMOYDOSD8G9ISLPSJIP68Z7G5" hidden="1">#REF!</definedName>
    <definedName name="BExIMPEGKG18TELVC33T4OQTNBWC" hidden="1">#REF!</definedName>
    <definedName name="BExIMTAR1TFV3DP2D7HWECJEOYUG" hidden="1">#REF!</definedName>
    <definedName name="BExIN3SELWXIGE9EWSK9QJ3RHFPD" hidden="1">#REF!</definedName>
    <definedName name="BExIN4OR435DL1US13JQPOQK8GD5" hidden="1">#REF!</definedName>
    <definedName name="BExIN8FK0VJT3CRRWGRO3XE26YZS" hidden="1">#REF!</definedName>
    <definedName name="BExINI6A7H3KSFRFA6UBBDPKW37F" hidden="1">#REF!</definedName>
    <definedName name="BExINIMK8XC3JOBT2EXYFHHH52H0" hidden="1">#REF!</definedName>
    <definedName name="BExINLX401ZKEGWU168DS4JUM2J6" hidden="1">#REF!</definedName>
    <definedName name="BExINMYYJO1FTV1CZF6O5XCFAMQX" hidden="1">#REF!</definedName>
    <definedName name="BExINO0MM0VFZGX84AO4LV2VTJSL" hidden="1">#REF!</definedName>
    <definedName name="BExINP2H4KI05FRFV5PKZFE00HKO" hidden="1">#REF!</definedName>
    <definedName name="BExINVT50DNQFXWZEBLEC0HIJDBS" hidden="1">#REF!</definedName>
    <definedName name="BExINYT1S9HTKX12F6T1MBDFL53T" hidden="1">#REF!</definedName>
    <definedName name="BExINZELVWYGU876QUUZCIMXPBQC" hidden="1">#REF!</definedName>
    <definedName name="BExIOCQUQHKUU1KONGSDOLQTQEIC" hidden="1">#REF!</definedName>
    <definedName name="BExIOEUDLMQULYKSXV94CO63QD9I" hidden="1">#REF!</definedName>
    <definedName name="BExIOFL8Y5O61VLKTB4H20IJNWS1" hidden="1">#REF!</definedName>
    <definedName name="BExIOMBXRW5NS4ZPYX9G5QREZ5J6" hidden="1">#REF!</definedName>
    <definedName name="BExIORA3GK78T7C7SNBJJUONJ0LS" hidden="1">#REF!</definedName>
    <definedName name="BExIORFDXP4AVIEBLSTZ8ETSXMNM" hidden="1">#REF!</definedName>
    <definedName name="BExIOTZ5EFZ2NASVQ05RH15HRSW6" hidden="1">#REF!</definedName>
    <definedName name="BExIP3EYMLXYSYD644AIULVB4SM4" hidden="1">#REF!</definedName>
    <definedName name="BExIP8YNN6UUE1GZ223SWH7DLGKO" hidden="1">#REF!</definedName>
    <definedName name="BExIPAB4AOL592OJCC1CFAXTLF1A" hidden="1">#REF!</definedName>
    <definedName name="BExIPB25DKX4S2ZCKQN7KWSC3JBF" hidden="1">#REF!</definedName>
    <definedName name="BExIPDLT8JYAMGE5HTN4D1YHZF3V" hidden="1">#REF!</definedName>
    <definedName name="BExIPG040Q08EWIWL6CAVR3GRI43" hidden="1">#REF!</definedName>
    <definedName name="BExIPKCNG2M6L73ES2UQI5310WB7" hidden="1">#REF!</definedName>
    <definedName name="BExIPKNFUDPDKOSH5GHDVNA8D66S" hidden="1">#REF!</definedName>
    <definedName name="BExIPLJTRJRKOL7VVP0PEP05W0QL" hidden="1">#REF!</definedName>
    <definedName name="BExIPYFR9Q89IRAL0HPOES7623H9" hidden="1">#REF!</definedName>
    <definedName name="BExIQ1VS9A2FHVD9TUHKG9K8EVVP" hidden="1">#REF!</definedName>
    <definedName name="BExIQ3J19L30PSQ2CXNT6IHW0I7V" hidden="1">#REF!</definedName>
    <definedName name="BExIQ3OJ7M04XCY276IO0LJA5XUK" hidden="1">#REF!</definedName>
    <definedName name="BExIQ5S19ITB0NDRUN4XV7B905ED" hidden="1">#REF!</definedName>
    <definedName name="BExIQ9TMQT2EIXSVQW7GVSOAW2VJ" hidden="1">#REF!</definedName>
    <definedName name="BExIQBMDE1L6J4H27K1FMSHQKDSE" hidden="1">#REF!</definedName>
    <definedName name="BExIQCDFFALELXAMMR1ZQBGNV1HO" hidden="1">#REF!</definedName>
    <definedName name="BExIQCTILU1D6OD8XR0K44Z9OTI8" hidden="1">#REF!</definedName>
    <definedName name="BExIQE65LVXUOF3UZFO7SDHFJH22" hidden="1">#REF!</definedName>
    <definedName name="BExIQG9OO2KKBOWTMD1OXY36TEGA" hidden="1">#REF!</definedName>
    <definedName name="BExIQIII4MABGPDVFEBH294F5JBS" hidden="1">#REF!</definedName>
    <definedName name="BExIQX1XBB31HZTYEEVOBSE3C5A6" hidden="1">#REF!</definedName>
    <definedName name="BExIQYP5T1TPAQYW7QU1Q98BKX7W" hidden="1">#REF!</definedName>
    <definedName name="BExIR2ALYRP9FW99DK2084J7IIDC" hidden="1">#REF!</definedName>
    <definedName name="BExIR8FQETPTQYW37DBVDWG3J4JW" hidden="1">#REF!</definedName>
    <definedName name="BExIRRBGTY01OQOI3U5SW59RFDFI" hidden="1">#REF!</definedName>
    <definedName name="BExIS4T0DRF57HYO7OGG72KBOFOI" hidden="1">#REF!</definedName>
    <definedName name="BExIS77BJDDK18PGI9DSEYZPIL7P" hidden="1">#REF!</definedName>
    <definedName name="BExIS8USL1T3Z97CZ30HJ98E2GXQ" hidden="1">#REF!</definedName>
    <definedName name="BExISC59OSXVLZX1W65QOCH2O0TZ" hidden="1">#REF!</definedName>
    <definedName name="BExISC5B700MZUBFTQ9K4IKTF7HR" hidden="1">#REF!</definedName>
    <definedName name="BExISDHXS49S1H56ENBPRF1NLD5C" hidden="1">#REF!</definedName>
    <definedName name="BExISJ6WFYQKE0RGTDWHAWUAE1AP" hidden="1">#REF!</definedName>
    <definedName name="BExISM1JLV54A21A164IURMPGUMU" hidden="1">#REF!</definedName>
    <definedName name="BExISRFKJYUZ4AKW44IJF7RF9Y90" hidden="1">#REF!</definedName>
    <definedName name="BExISTOKDXHNO612PXMT75D7SDY1" hidden="1">#REF!</definedName>
    <definedName name="BExIT1H3P56GFIL06KY89FORVJRM" hidden="1">#REF!</definedName>
    <definedName name="BExIT1MK8TBAK3SNP36A8FKDQSOK" hidden="1">#REF!</definedName>
    <definedName name="BExIT2IT2V9GEHP8BOT7V4TQL64A" hidden="1">#REF!</definedName>
    <definedName name="BExITBNYANV2S8KD56GOGCKW393R" hidden="1">#REF!</definedName>
    <definedName name="BExIUB6GMB0SK1G4X7OS9A0AYW30" hidden="1">#REF!</definedName>
    <definedName name="BExIUD4OJGH65NFNQ4VMCE3R4J1X" hidden="1">#REF!</definedName>
    <definedName name="BExIULYTKJ6F74ZZ6GFR3H0502B9" hidden="1">#REF!</definedName>
    <definedName name="BExIUTB5OAAXYW0OFMP0PS40SPOB" hidden="1">#REF!</definedName>
    <definedName name="BExIUUT2MHIOV6R3WHA0DPM1KBKY" hidden="1">#REF!</definedName>
    <definedName name="BExIUXI7T2XUZCSZE9GKUIN8NC2X"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C6WZMHRBRGIBUVX0CO2RK05" hidden="1">#REF!</definedName>
    <definedName name="BExIVCXWL6H5LD9DHDIA4F5U9TQL" hidden="1">#REF!</definedName>
    <definedName name="BExIVHVWLE97GSYXI5MCGEPG5OPB" hidden="1">#REF!</definedName>
    <definedName name="BExIVMOIPSEWSIHIDDLOXESQ28A0" hidden="1">#REF!</definedName>
    <definedName name="BExIVNVNJX9BYDLC88NG09YF5XQ6" hidden="1">#REF!</definedName>
    <definedName name="BExIVQVKLMGSRYT1LFZH0KUIA4OR" hidden="1">#REF!</definedName>
    <definedName name="BExIVYTFI35KNR2XSA6N8OJYUTUR" hidden="1">#REF!</definedName>
    <definedName name="BExIWB3SY3WRIVIOF988DNNODBOA" hidden="1">#REF!</definedName>
    <definedName name="BExIWB99CG0H52LRD6QWPN4L6DV2" hidden="1">#REF!</definedName>
    <definedName name="BExIWG1W7XP9DFYYSZAIOSHM0QLQ" hidden="1">#REF!</definedName>
    <definedName name="BExIWH3KUK94B7833DD4TB0Y6KP9" hidden="1">#REF!</definedName>
    <definedName name="BExIWKE9MGIDWORBI43AWTUNYFAN" hidden="1">#REF!</definedName>
    <definedName name="BExIX2DMJCFY68X9XPKX7A9YBWQV" hidden="1">#REF!</definedName>
    <definedName name="BExIX34PM5DBTRHRQWP6PL6WIX88" hidden="1">#REF!</definedName>
    <definedName name="BExIX4S01VKH0V2KWQZGAY2FUFFS" hidden="1">#REF!</definedName>
    <definedName name="BExIX5OAP9KSUE5SIZCW9P39Q4WE" hidden="1">#REF!</definedName>
    <definedName name="BExIXG0OCPJ4N6G9CC41OTGTOV33" hidden="1">#REF!</definedName>
    <definedName name="BExIXGRJPVJMUDGSG7IHPXPNO69B" hidden="1">#REF!</definedName>
    <definedName name="BExIXM5R87ZL3FHALWZXYCPHGX3E" hidden="1">#REF!</definedName>
    <definedName name="BExIXS036ZCKT2Z8XZKLZ8PFWQGL" hidden="1">#REF!</definedName>
    <definedName name="BExIXY5CF9PFM0P40AZ4U51TMWV0" hidden="1">#REF!</definedName>
    <definedName name="BExIYEXJBK8JDWIRSVV4RJSKZVV1" hidden="1">#REF!</definedName>
    <definedName name="BExIYI2RH0K4225XO970K2IQ1E79" hidden="1">#REF!</definedName>
    <definedName name="BExIYMPZ0KS2KOJFQAUQJ77L7701" hidden="1">#REF!</definedName>
    <definedName name="BExIYOO4P2NLI0GTES3GN8FDL0US" hidden="1">#REF!</definedName>
    <definedName name="BExIYP9Q6FV9T0R9G3UDKLS4TTYX" hidden="1">#REF!</definedName>
    <definedName name="BExIYRTCOZA1OQ7D46XDWMCW6RFR" hidden="1">#REF!</definedName>
    <definedName name="BExIYZGLDQ1TN7BIIN4RLDP31GIM" hidden="1">#REF!</definedName>
    <definedName name="BExIZ4K0EZJK6PW3L8SVKTJFSWW9" hidden="1">#REF!</definedName>
    <definedName name="BExIZAECOEZGBAO29QMV14E6XDIV" hidden="1">#REF!</definedName>
    <definedName name="BExIZKVXYD5O2JBU81F2UFJZLLSI" hidden="1">#REF!</definedName>
    <definedName name="BExIZPZDHC8HGER83WHCZAHOX7LK" hidden="1">#REF!</definedName>
    <definedName name="BExIZY2PUZ0OF9YKK1B13IW0VS6G" hidden="1">#REF!</definedName>
    <definedName name="BExJ08KB42GOUC2P92D8UI7KEHKL" hidden="1">#REF!</definedName>
    <definedName name="BExJ08KBRR2XMWW3VZMPSQKXHZUH" hidden="1">#REF!</definedName>
    <definedName name="BExJ0DYJWXGE7DA39PYL3WM05U9O" hidden="1">#REF!</definedName>
    <definedName name="BExJ0JCRE7HP1J5ICCTGR58SY007" hidden="1">#REF!</definedName>
    <definedName name="BExJ0MY8SY5J5V50H3UKE78ODTVB" hidden="1">#REF!</definedName>
    <definedName name="BExJ0YC98G37ML4N8FLP8D95EFRF" hidden="1">#REF!</definedName>
    <definedName name="BExJ11MY9B0F7RFESFSORX1Z25QM" hidden="1">#REF!</definedName>
    <definedName name="BExKCCREBIWYDT3KYY47J6PKFUJC" hidden="1">#REF!</definedName>
    <definedName name="BExKCDYKAEV45AFXHVHZZ62E5BM3" hidden="1">#REF!</definedName>
    <definedName name="BExKDJBKAJPY1RL4WY6D99TGYHCW" hidden="1">#REF!</definedName>
    <definedName name="BExKDKO0W4AGQO1V7K6Q4VM750FT" hidden="1">#REF!</definedName>
    <definedName name="BExKDLF10G7W77J87QWH3ZGLUCLW" hidden="1">#REF!</definedName>
    <definedName name="BExKDO45GL6PAZQR3PAOWFVA6WLZ" hidden="1">#REF!</definedName>
    <definedName name="BExKE400P7WOFSUK628BT91CWB4H" hidden="1">#REF!</definedName>
    <definedName name="BExKEFE0I3MT6ZLC4T1L9465HKTN" hidden="1">#REF!</definedName>
    <definedName name="BExKEK6O5BVJP4VY02FY7JNAZ6BT" hidden="1">#REF!</definedName>
    <definedName name="BExKEKMRQLC0TPETMUVPBOHVEK6D" hidden="1">#REF!</definedName>
    <definedName name="BExKEKXK6E6QX339ELPXDIRZSJE0" hidden="1">#REF!</definedName>
    <definedName name="BExKEOOIBMP7N8033EY2CJYCBX6H" hidden="1">#REF!</definedName>
    <definedName name="BExKES9ZA5L22XTSO9Y8GAI2RIIH" hidden="1">#REF!</definedName>
    <definedName name="BExKEW0RR5LA3VC46A2BEOOMQE56" hidden="1">#REF!</definedName>
    <definedName name="BExKF02HYBPMKRSPJGAK1MWM2V4R" hidden="1">#REF!</definedName>
    <definedName name="BExKFA3VI1CZK21SM0N3LZWT9LA1" hidden="1">#REF!</definedName>
    <definedName name="BExKFINBFV5J2NFRCL4YUO3YF0ZE" hidden="1">#REF!</definedName>
    <definedName name="BExKFISRBFACTAMJSALEYMY66F6X" hidden="1">#REF!</definedName>
    <definedName name="BExKFOSK5DJ151C4E8544UWMYTOC" hidden="1">#REF!</definedName>
    <definedName name="BExKFYJC4EVEV54F82K6VKP7Q3OU" hidden="1">#REF!</definedName>
    <definedName name="BExKG4IYHBKQQ8J8FN10GB2IKO33" hidden="1">#REF!</definedName>
    <definedName name="BExKG8KO0T2K2PJKN0MY59LZRPC0" hidden="1">#REF!</definedName>
    <definedName name="BExKGF0L44S78D33WMQ1A75TRKB9" hidden="1">#REF!</definedName>
    <definedName name="BExKGFRN31B3G20LMQ4LRF879J68" hidden="1">#REF!</definedName>
    <definedName name="BExKGJD3U3ADZILP20U3EURP0UQP" hidden="1">#REF!</definedName>
    <definedName name="BExKGNK5YGKP0YHHTAAOV17Z9EIM" hidden="1">#REF!</definedName>
    <definedName name="BExKGV77YH9YXIQTRKK2331QGYKF" hidden="1">#REF!</definedName>
    <definedName name="BExKGWUGUAZ9RHGMMEHY6AG0GBZC" hidden="1">#REF!</definedName>
    <definedName name="BExKH0ANKNJUT5MEASVBDV24PB47" hidden="1">#REF!</definedName>
    <definedName name="BExKH3FTZ5VGTB86W9M4AB39R0G8" hidden="1">#REF!</definedName>
    <definedName name="BExKH3FV5U5O6XZM7STS3NZKQFGJ" hidden="1">#REF!</definedName>
    <definedName name="BExKH6L8BUEGZ1O7ZYFE7R04MJJV" hidden="1">#REF!</definedName>
    <definedName name="BExKHAMUH8NR3HRV0V6FHJE3ROLN" hidden="1">#REF!</definedName>
    <definedName name="BExKHCFKOWFHO2WW0N7Y5XDXEWAO" hidden="1">#REF!</definedName>
    <definedName name="BExKHIVLONZ46HLMR50DEXKEUNEP" hidden="1">#REF!</definedName>
    <definedName name="BExKHKDK2PRBCUJS8TEDP8K3VODQ" hidden="1">#REF!</definedName>
    <definedName name="BExKHPM9XA0ADDK7TUR0N38EXWEP" hidden="1">#REF!</definedName>
    <definedName name="BExKHZNTGBMYSLHW45LRZ3XLNHCV" hidden="1">#REF!</definedName>
    <definedName name="BExKI4076KXCDE5KXL79KT36OKLO" hidden="1">#REF!</definedName>
    <definedName name="BExKI703H6LLQ9SUAO1Q66RXBCFT" hidden="1">#REF!</definedName>
    <definedName name="BExKI7LO70WYISR7Q0Y1ZDWO9M3B" hidden="1">#REF!</definedName>
    <definedName name="BExKIGQV6TXIZG039HBOJU62WP2U" hidden="1">#REF!</definedName>
    <definedName name="BExKILE008SF3KTAN8WML3XKI1NZ" hidden="1">#REF!</definedName>
    <definedName name="BExKINSBB6RS7I489QHMCOMU4Z2X" hidden="1">#REF!</definedName>
    <definedName name="BExKIU87ZKSOC2DYZWFK6SAK9I8E" hidden="1">#REF!</definedName>
    <definedName name="BExKJ449HLYX2DJ9UF0H9GTPSQ73" hidden="1">#REF!</definedName>
    <definedName name="BExKJELX2RUC8UEC56IZPYYZXHA7" hidden="1">#REF!</definedName>
    <definedName name="BExKJINMXS61G2TZEXCJAWVV4F57" hidden="1">#REF!</definedName>
    <definedName name="BExKJK5ME8KB7HA0180L7OUZDDGV" hidden="1">#REF!</definedName>
    <definedName name="BExKJN5IF0VMDILJ5K8ZENF2QYV1" hidden="1">#REF!</definedName>
    <definedName name="BExKJUSJPFUIK20FTVAFJWR2OUYX" hidden="1">#REF!</definedName>
    <definedName name="BExKK8VP5RS3D0UXZVKA37C4SYBP" hidden="1">#REF!</definedName>
    <definedName name="BExKKIM9NPF6B3SPMPIQB27HQME4" hidden="1">#REF!</definedName>
    <definedName name="BExKKIX1BCBQ4R3K41QD8NTV0OV0" hidden="1">#REF!</definedName>
    <definedName name="BExKKQ3ZWADYV03YHMXDOAMU90EB" hidden="1">#REF!</definedName>
    <definedName name="BExKKUGD2HMJWQEYZ8H3X1BMXFS9" hidden="1">#REF!</definedName>
    <definedName name="BExKKX05KCZZZPKOR1NE5A8RGVT4" hidden="1">#REF!</definedName>
    <definedName name="BExKL002TQQTZZ9BETERCDLUDV0K" hidden="1">#REF!</definedName>
    <definedName name="BExKLD6S9L66QYREYHBE5J44OK7X" hidden="1">#REF!</definedName>
    <definedName name="BExKLEZK32L28GYJWVO63BZ5E1JD" hidden="1">#REF!</definedName>
    <definedName name="BExKLGBZ8D7W1HW672WZB4ZK47TN" hidden="1">#REF!</definedName>
    <definedName name="BExKLLKVVHT06LA55JB2FC871DC5" hidden="1">#REF!</definedName>
    <definedName name="BExKLO4OJ4LE6YA3WZB02FDH4ZBC" hidden="1">#REF!</definedName>
    <definedName name="BExKLWYWL8HEKZRA5IGCCM60HYID" hidden="1">#REF!</definedName>
    <definedName name="BExKLX9OMIZRVELEESUGRFHXM0CU" hidden="1">#REF!</definedName>
    <definedName name="BExKMWBX4EH3EYJ07UFEM08NB40Z" hidden="1">#REF!</definedName>
    <definedName name="BExKNBGV2IR3S7M0BX4810KZB4V3" hidden="1">#REF!</definedName>
    <definedName name="BExKNCTBZTSY3MO42VU5PLV6YUHZ" hidden="1">#REF!</definedName>
    <definedName name="BExKNGV2YY749C42AQ2T9QNIE5C3" hidden="1">#REF!</definedName>
    <definedName name="BExKNM3TO8JLDR94J4BKF7TE6872" hidden="1">#REF!</definedName>
    <definedName name="BExKNQ03LRLRPLW6E8P5QA9LFBGF" hidden="1">#REF!</definedName>
    <definedName name="BExKNV8UOHVWEHDJWI2WMJ9X6QHZ" hidden="1">#REF!</definedName>
    <definedName name="BExKNYUAYWR68YCUOIW6WYVNJ198"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438WZ8FKOU00NURGFMOYXWN" hidden="1">#REF!</definedName>
    <definedName name="BExKOBVR6FBO1U02GWCHZEQEFC13" hidden="1">#REF!</definedName>
    <definedName name="BExKODIZGWW2EQD0FEYW6WK6XLCM" hidden="1">#REF!</definedName>
    <definedName name="BExKOEA1HY8RIY04636RSKF38SDX" hidden="1">#REF!</definedName>
    <definedName name="BExKOPO2HPWVQGAKW8LOZMPIDEFG" hidden="1">#REF!</definedName>
    <definedName name="BExKOWEQWB18XVO2KPPTGRQ9XPMD" hidden="1">#REF!</definedName>
    <definedName name="BExKPEZP0QTKOTLIMMIFSVTHQEEK" hidden="1">#REF!</definedName>
    <definedName name="BExKPLQJX0HJ8OTXBXH9IC9J2V0W" hidden="1">#REF!</definedName>
    <definedName name="BExKPN8C7GN36ZJZHLOB74LU6KT0" hidden="1">#REF!</definedName>
    <definedName name="BExKPX9VZ1J5021Q98K60HMPJU58" hidden="1">#REF!</definedName>
    <definedName name="BExKQJ01GRP9KX7BHWUGSV76KSSN" hidden="1">#REF!</definedName>
    <definedName name="BExKQJGAAWNM3NT19E9I0CQDBTU0" hidden="1">#REF!</definedName>
    <definedName name="BExKQM5GJ1ZN5REKFE7YVBQ0KXWF" hidden="1">#REF!</definedName>
    <definedName name="BExKQO3G0R230211GSQXEUMGOJJH" hidden="1">#REF!</definedName>
    <definedName name="BExKQOEA7HV9U5DH9C8JXFD62EKH" hidden="1">#REF!</definedName>
    <definedName name="BExKQQ71278061G7ZFYGPWOMOMY2" hidden="1">#REF!</definedName>
    <definedName name="BExKQROXFHOAXZAJ9P338TCB51AS" hidden="1">#REF!</definedName>
    <definedName name="BExKQTXRG3ECU8NT47UR7643LO5G" hidden="1">#REF!</definedName>
    <definedName name="BExKQVL7HPOIZ4FHANDFMVOJLEPR" hidden="1">#REF!</definedName>
    <definedName name="BExKR32XG1WY77WDT8KW9FJPGQTU" hidden="1">#REF!</definedName>
    <definedName name="BExKR8RZSEHW184G0Z56B4EGNU72" hidden="1">#REF!</definedName>
    <definedName name="BExKRS3TU9ZISEFNAGIP4D2THSPK" hidden="1">#REF!</definedName>
    <definedName name="BExKRVUSQ6PA7ZYQSTEQL3X7PB9P" hidden="1">#REF!</definedName>
    <definedName name="BExKRY3KZ7F7RB2KH8HXSQ85IEQO" hidden="1">#REF!</definedName>
    <definedName name="BExKSA37DZTCK6H13HPIKR0ZFVL8" hidden="1">#REF!</definedName>
    <definedName name="BExKSAJ9PLFSAM5DGYLJ0LGWBOCJ" hidden="1">#REF!</definedName>
    <definedName name="BExKSCSB4QOSOBI6JZ4RC017XNHC" hidden="1">#REF!</definedName>
    <definedName name="BExKSFHEJYQU3MJ64AXH349TS3AS" hidden="1">#REF!</definedName>
    <definedName name="BExKSFMOMSZYDE0WNC94F40S6636" hidden="1">#REF!</definedName>
    <definedName name="BExKSHQ9K79S8KYUWIV5M5LAHHF1" hidden="1">#REF!</definedName>
    <definedName name="BExKSIS3VA1NCEFCZZSIK8B3YIBZ" hidden="1">#REF!</definedName>
    <definedName name="BExKSJTWG9L3FCX8FLK4EMUJMF27" hidden="1">#REF!</definedName>
    <definedName name="BExKSMDKVAO0A43CLVBQQD41BXOS" hidden="1">#REF!</definedName>
    <definedName name="BExKSR66M8VX6DOVY5XKESJ3UH2N" hidden="1">#REF!</definedName>
    <definedName name="BExKSU0MKNAVZYYPKCYTZDWQX4R8" hidden="1">#REF!</definedName>
    <definedName name="BExKSX60G1MUS689FXIGYP2F7C62" hidden="1">#REF!</definedName>
    <definedName name="BExKT2UZ7Y2VWF5NQE18SJRLD2RN" hidden="1">#REF!</definedName>
    <definedName name="BExKT3GJFNGAM09H5F615E36A38C" hidden="1">#REF!</definedName>
    <definedName name="BExKTGHU41U7OXQNLCH9L528CTKN" hidden="1">#REF!</definedName>
    <definedName name="BExKTQZGN8GI3XGSEXMPCCA3S19H" hidden="1">#REF!</definedName>
    <definedName name="BExKTUKYYU0F6TUW1RXV24LRAZFE" hidden="1">#REF!</definedName>
    <definedName name="BExKU3FBLHQBIUTN6XEZW5GC9OG1" hidden="1">#REF!</definedName>
    <definedName name="BExKU82I99FEUIZLODXJDOJC96CQ" hidden="1">#REF!</definedName>
    <definedName name="BExKUDM0DFSCM3D91SH0XLXJSL18" hidden="1">#REF!</definedName>
    <definedName name="BExKUEIEGD9JH03Q4QGCL2ZVM2AQ" hidden="1">#REF!</definedName>
    <definedName name="BExKUJ5OQC4ELGJKUQRLYPZVFH9B" hidden="1">#REF!</definedName>
    <definedName name="BExKULEKJLA77AUQPDUHSM94Y76Z" hidden="1">#REF!</definedName>
    <definedName name="BExKUPASS3H5268MTUCTQGAWNU4C" hidden="1">#REF!</definedName>
    <definedName name="BExKV08R85MKI3MAX9E2HERNQUNL" hidden="1">#REF!</definedName>
    <definedName name="BExKV4AAUNNJL5JWD7PX6BFKVS6O" hidden="1">#REF!</definedName>
    <definedName name="BExKV8S497WD25N3LA72PSCGO8G3"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M9NUG3Q31X01AI9ZJCZIX25CS" hidden="1">#REF!</definedName>
    <definedName name="BExM9OG182RP30MY23PG49LVPZ1C" hidden="1">#REF!</definedName>
    <definedName name="BExM9UQN0TIL2QB8BQX5YK9L7EW9" hidden="1">#REF!</definedName>
    <definedName name="BExMA64MW1S18NH8DCKPCCEI5KCB" hidden="1">#REF!</definedName>
    <definedName name="BExMALEWFUEM8Y686IT03ECURUBR" hidden="1">#REF!</definedName>
    <definedName name="BExMAR3XSK6RSFLHP7ZX1EWGHASI" hidden="1">#REF!</definedName>
    <definedName name="BExMAXJS82ZJ8RS22VLE0V0LDUII" hidden="1">#REF!</definedName>
    <definedName name="BExMB2Y08ZQ6ES53Z1Z85LK1XPJG" hidden="1">#REF!</definedName>
    <definedName name="BExMB4QRS0R3MTB4CMUHFZ84LNZQ" hidden="1">#REF!</definedName>
    <definedName name="BExMBC35WKQY5CWQJLV4D05O6971" hidden="1">#REF!</definedName>
    <definedName name="BExMBFTZV4Q1A5KG25C1N9PHQNSW" hidden="1">#REF!</definedName>
    <definedName name="BExMBK6ISK3U7KHZKUJXIDKGF6VW" hidden="1">#REF!</definedName>
    <definedName name="BExMBYPQDG9AYDQ5E8IECVFREPO6" hidden="1">#REF!</definedName>
    <definedName name="BExMC5R82S07KSLMO7YA8CCU0ZAI" hidden="1">#REF!</definedName>
    <definedName name="BExMC8AZUTX8LG89K2JJR7ZG62XX" hidden="1">#REF!</definedName>
    <definedName name="BExMCA96YR10V72G2R0SCIKPZLIZ" hidden="1">#REF!</definedName>
    <definedName name="BExMCAPB2KR2CNKS8MYVWTH5MOT2" hidden="1">#REF!</definedName>
    <definedName name="BExMCB5JU5I2VQDUBS4O42BTEVKI" hidden="1">#REF!</definedName>
    <definedName name="BExMCFSQFSEMPY5IXDIRKZDASDBR" hidden="1">#REF!</definedName>
    <definedName name="BExMCMZOEYWVOOJ98TBHTTCS7XB8" hidden="1">#REF!</definedName>
    <definedName name="BExMCRSC61GNE2C255DR0NN6NYI0" hidden="1">#REF!</definedName>
    <definedName name="BExMCS8EF2W3FS9QADNKREYSI8P0" hidden="1">#REF!</definedName>
    <definedName name="BExMCUS7GSOM96J0HJ7EH0FFM2AC" hidden="1">#REF!</definedName>
    <definedName name="BExMCXMMDFHHNJDRURMCXF1DGUOM" hidden="1">#REF!</definedName>
    <definedName name="BExMCYTT6TVDWMJXO1NZANRTVNAN" hidden="1">#REF!</definedName>
    <definedName name="BExMD5F6IAV108XYJLXUO9HD0IT6" hidden="1">#REF!</definedName>
    <definedName name="BExMD963673NTBXBO0VDNBAG9YWM" hidden="1">#REF!</definedName>
    <definedName name="BExMDANV66W9T3XAXID40XFJ0J93" hidden="1">#REF!</definedName>
    <definedName name="BExMDGD1KQP7NNR78X2ZX4FCBQ1S" hidden="1">#REF!</definedName>
    <definedName name="BExMDIRDK0DI8P86HB7WPH8QWLSQ" hidden="1">#REF!</definedName>
    <definedName name="BExMDPI2FVMORSWDDCVAJ85WYAYO" hidden="1">#REF!</definedName>
    <definedName name="BExMDQ3NI3GV1A8JDHIRIL4YLESR" hidden="1">#REF!</definedName>
    <definedName name="BExMDUWAATB6AI7BI1UYVBD6BVVO" hidden="1">#REF!</definedName>
    <definedName name="BExMDUWB7VWHFFR266QXO46BNV2S" hidden="1">#REF!</definedName>
    <definedName name="BExMDVSO20ADTTVCKT513NZBKC0Q" hidden="1">#REF!</definedName>
    <definedName name="BExME2U47N8LZG0BPJ49ANY5QVV2" hidden="1">#REF!</definedName>
    <definedName name="BExME88DH5DUKMUFI9FNVECXFD2E" hidden="1">#REF!</definedName>
    <definedName name="BExME9A7MOGAK7YTTQYXP5DL6VYA" hidden="1">#REF!</definedName>
    <definedName name="BExMEKTHIM47ERJ7ML7M759FF32G" hidden="1">#REF!</definedName>
    <definedName name="BExMEOV9YFRY5C3GDLU60GIX10BY" hidden="1">#REF!</definedName>
    <definedName name="BExMEQTAF4K0W33B151JV9BWBYSK" hidden="1">#REF!</definedName>
    <definedName name="BExMEY095ELVR1FY94CBBWCTD3ND" hidden="1">#REF!</definedName>
    <definedName name="BExMEY09ESM4H2YGKEQQRYUD114R" hidden="1">#REF!</definedName>
    <definedName name="BExMF4G4IUPQY1Y5GEY5N3E04CL6" hidden="1">#REF!</definedName>
    <definedName name="BExMF9UIGYMOAQK0ELUWP0S0HZZY" hidden="1">#REF!</definedName>
    <definedName name="BExMFDLBSWFMRDYJ2DZETI3EXKN2" hidden="1">#REF!</definedName>
    <definedName name="BExMFFJCU2N6QOC5V50II5WTLPAF" hidden="1">#REF!</definedName>
    <definedName name="BExMFH6SWBYCN98LEO4HJ8MYBMEV" hidden="1">#REF!</definedName>
    <definedName name="BExMFLDTMRTCHKA37LQW67BG8D5C" hidden="1">#REF!</definedName>
    <definedName name="BExMFQ102FN53YEFF1Q73O5PKTN2" hidden="1">#REF!</definedName>
    <definedName name="BExMFY4B5JW31L4PL9F4S16LTC8G" hidden="1">#REF!</definedName>
    <definedName name="BExMG9NSK30KD01QX0UBN2VNRTG4" hidden="1">#REF!</definedName>
    <definedName name="BExMGFSWSVUC8O4EM6ZP6T82VC1A" hidden="1">#REF!</definedName>
    <definedName name="BExMGG3PFIHPHX7NXB7HDFI3N12L" hidden="1">#REF!</definedName>
    <definedName name="BExMH3H9TW5TJCNU5Z1EWXP3BAEP" hidden="1">#REF!</definedName>
    <definedName name="BExMHOWPB34KPZ76M2KIX2C9R2VB" hidden="1">#REF!</definedName>
    <definedName name="BExMHSSYC6KVHA3QDTSYPN92TWMI" hidden="1">#REF!</definedName>
    <definedName name="BExMI0WA793SF41LQ40A28U8OXQY" hidden="1">#REF!</definedName>
    <definedName name="BExMI3AJ9477KDL4T9DHET4LJJTW" hidden="1">#REF!</definedName>
    <definedName name="BExMI3QOZTYEQUF0SE6AK4HHWJO7" hidden="1">#REF!</definedName>
    <definedName name="BExMI6L9KX05GAK523JFKICJMTA5" hidden="1">#REF!</definedName>
    <definedName name="BExMI6QQ20XHD0NWJUN741B37182" hidden="1">#REF!</definedName>
    <definedName name="BExMI8JB94SBD9EMNJEK7Y2T6GYU" hidden="1">#REF!</definedName>
    <definedName name="BExMI8OS85YTW3KYVE4YD0R7Z6UV" hidden="1">#REF!</definedName>
    <definedName name="BExMIBOOZU40JS3F89OMPSRCE9MM" hidden="1">#REF!</definedName>
    <definedName name="BExMIIQ5MBWSIHTFWAQADXMZC22Q" hidden="1">#REF!</definedName>
    <definedName name="BExMIKZ5EDDZDK5D6GTXJPH9XWND" hidden="1">#REF!</definedName>
    <definedName name="BExMIL4I2GE866I25CR5JBLJWJ6A" hidden="1">#REF!</definedName>
    <definedName name="BExMIRKIPF27SNO82SPFSB3T5U17" hidden="1">#REF!</definedName>
    <definedName name="BExMIV0KC8555D5E42ZGWG15Y0MO" hidden="1">#REF!</definedName>
    <definedName name="BExMIZT6AN7E6YMW2S87CTCN2UXH" hidden="1">#REF!</definedName>
    <definedName name="BExMJ15T9F3475M0896SG60TN0SR" hidden="1">#REF!</definedName>
    <definedName name="BExMJ51XJZN31B84NVPI18J3CWTB" hidden="1">#REF!</definedName>
    <definedName name="BExMJA01LCAWUR1OX7H4E7JGNN3W" hidden="1">#REF!</definedName>
    <definedName name="BExMJNC8ZFB9DRFOJ961ZAJ8U3A8" hidden="1">#REF!</definedName>
    <definedName name="BExMJTBV8A3D31W2IQHP9RDFPPHQ" hidden="1">#REF!</definedName>
    <definedName name="BExMK0OA4CYPHQFXIOZFG5E4Y027" hidden="1">#REF!</definedName>
    <definedName name="BExMK2RTXN4QJWEUNX002XK8VQP8" hidden="1">#REF!</definedName>
    <definedName name="BExMKBGQDUZ8AWXYHA3QVMSDVZ3D" hidden="1">#REF!</definedName>
    <definedName name="BExMKBM1467553LDFZRRKVSHN374" hidden="1">#REF!</definedName>
    <definedName name="BExMKGK5FJUC0AU8MABRGDC5ZM70" hidden="1">#REF!</definedName>
    <definedName name="BExMKOI0IEYQSWL82F4MI37J9NZ3" hidden="1">#REF!</definedName>
    <definedName name="BExMKTW7R5SOV4PHAFGHU3W73DYE" hidden="1">#REF!</definedName>
    <definedName name="BExMKU7051J2W1RQXGZGE62NBRUZ" hidden="1">#REF!</definedName>
    <definedName name="BExMKUN3WPECJR2XRID2R7GZRGNX" hidden="1">#REF!</definedName>
    <definedName name="BExMKZ535P011X4TNV16GCOH4H21" hidden="1">#REF!</definedName>
    <definedName name="BExML3XQNDIMX55ZCHHXKUV3D6E6" hidden="1">#REF!</definedName>
    <definedName name="BExML5QGSWHLI18BGY4CGOTD3UWH" hidden="1">#REF!</definedName>
    <definedName name="BExMLO5Z61RE85X8HHX2G4IU3AZW" hidden="1">#REF!</definedName>
    <definedName name="BExMLVI7UORSHM9FMO8S2EI0TMTS" hidden="1">#REF!</definedName>
    <definedName name="BExMM5UCOT2HSSN0ZIPZW55GSOVO" hidden="1">#REF!</definedName>
    <definedName name="BExMM8ZRS5RQ8H1H55RVPVTDL5NL" hidden="1">#REF!</definedName>
    <definedName name="BExMMH8EAZB09XXQ5X4LR0P4NHG9" hidden="1">#REF!</definedName>
    <definedName name="BExMMIQH5BABNZVCIQ7TBCQ10AY5" hidden="1">#REF!</definedName>
    <definedName name="BExMMNIZ2T7M22WECMUQXEF4NJ71" hidden="1">#REF!</definedName>
    <definedName name="BExMMPMIOU7BURTV0L1K6ACW9X73" hidden="1">#REF!</definedName>
    <definedName name="BExMMQ835AJDHS4B419SS645P67Q" hidden="1">#REF!</definedName>
    <definedName name="BExMMQIUVPCOBISTEJJYNCCLUCPY" hidden="1">#REF!</definedName>
    <definedName name="BExMMTIXETA5VAKBSOFDD5SRU887" hidden="1">#REF!</definedName>
    <definedName name="BExMMV0P6P5YS3C35G0JYYHI7992" hidden="1">#REF!</definedName>
    <definedName name="BExMMZTDDCFDHK0GU54VF8EVH99F" hidden="1">#REF!</definedName>
    <definedName name="BExMNDR4V2VG5RFZDGTAGD3Q9PPG" hidden="1">#REF!</definedName>
    <definedName name="BExMNJLFWZBRN9PZF1IO9CYWV1B2" hidden="1">#REF!</definedName>
    <definedName name="BExMNKCJ0FA57YEUUAJE43U1QN5P" hidden="1">#REF!</definedName>
    <definedName name="BExMNKN5D1WEF2OOJVP6LZ6DLU3Y" hidden="1">#REF!</definedName>
    <definedName name="BExMNQ1J7QX20FWV4DQ41E6S4T2W" hidden="1">#REF!</definedName>
    <definedName name="BExMNQMY2IUP61KESI720VOMTAJ1" hidden="1">#REF!</definedName>
    <definedName name="BExMNR38HMPLWAJRQ9MMS3ZAZ9IU" hidden="1">#REF!</definedName>
    <definedName name="BExMNRDZULKJMVY2VKIIRM2M5A1M" hidden="1">#REF!</definedName>
    <definedName name="BExMNUZHMKFZ814RTA641MNKZ7HQ" hidden="1">#REF!</definedName>
    <definedName name="BExMNW6NIOK4PW2K16RX2DT8BCKP" hidden="1">#REF!</definedName>
    <definedName name="BExMO9IOWKTWHO8LQJJQI5P3INWY" hidden="1">#REF!</definedName>
    <definedName name="BExMOI29DOEK5R1A5QZPUDKF7N6T" hidden="1">#REF!</definedName>
    <definedName name="BExMOJ9GY6AQGI153FV703AE296H" hidden="1">#REF!</definedName>
    <definedName name="BExMP06Y7JRUYXTNBLZEZIIFMP8Z" hidden="1">#REF!</definedName>
    <definedName name="BExMPAJ5AJAXGKGK3F6H3ODS6RF4" hidden="1">#REF!</definedName>
    <definedName name="BExMPD2X55FFBVJ6CBUKNPROIOEU" hidden="1">#REF!</definedName>
    <definedName name="BExMPGTVPYQ1ACGV1RRRS5LYB125" hidden="1">#REF!</definedName>
    <definedName name="BExMPGZ848E38FUH1JBQN97DGWAT" hidden="1">#REF!</definedName>
    <definedName name="BExMPLBKFPJM4GF27I2D45X0U9QF"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Q41ZQNCI291UVV7EBWD8RXWS" hidden="1">#REF!</definedName>
    <definedName name="BExMQ4I3Q7F0BMPHSFMFW9TZ87UD" hidden="1">#REF!</definedName>
    <definedName name="BExMQ4SWDWI4N16AZ0T5CJ6HH8WC" hidden="1">#REF!</definedName>
    <definedName name="BExMQ71WHW50GVX45JU951AGPLFQ" hidden="1">#REF!</definedName>
    <definedName name="BExMQGXSLPT4A6N47LE6FBVHWBOF" hidden="1">#REF!</definedName>
    <definedName name="BExMQSBR7PL4KLB1Q4961QO45Y4G" hidden="1">#REF!</definedName>
    <definedName name="BExMR1MA4I1X77714ZEPUVC8W398" hidden="1">#REF!</definedName>
    <definedName name="BExMR4GUTFCN4RD7H81IOKECLEG3" hidden="1">#REF!</definedName>
    <definedName name="BExMR8YQHA7N77HGHY4Y6R30I3XT" hidden="1">#REF!</definedName>
    <definedName name="BExMRENOIARWRYOIVPDIEBVNRDO7" hidden="1">#REF!</definedName>
    <definedName name="BExMRP5C9V3XNIT2DRA9I6G73H2V" hidden="1">#REF!</definedName>
    <definedName name="BExMRPG54LNH7HRC92MBSUT6UL6L" hidden="1">#REF!</definedName>
    <definedName name="BExMRQHUEHGF2FS4LCB0THFELGDI" hidden="1">#REF!</definedName>
    <definedName name="BExMRRJNUMGRSDD5GGKKGEIZ6FTS" hidden="1">#REF!</definedName>
    <definedName name="BExMRU3ACIU0RD2BNWO55LH5U2BR" hidden="1">#REF!</definedName>
    <definedName name="BExMSM9I7XZ0BC793Y8GWVJNG1V9" hidden="1">#REF!</definedName>
    <definedName name="BExMSQRCC40AP8BDUPL2I2DNC210" hidden="1">#REF!</definedName>
    <definedName name="BExO4J9LR712G00TVA82VNTG8O7H" hidden="1">#REF!</definedName>
    <definedName name="BExO4P9G3CC5P66YXQJ1MQZE3Q3L" hidden="1">#REF!</definedName>
    <definedName name="BExO4Q5T1IO39TUFXG41PZPWD8H5" hidden="1">#REF!</definedName>
    <definedName name="BExO55G2KVZ7MIJ30N827CLH0I2A" hidden="1">#REF!</definedName>
    <definedName name="BExO5A8PZD9EUHC5CMPU6N3SQ15L" hidden="1">#REF!</definedName>
    <definedName name="BExO5XMAHL7CY3X0B1OPKZ28DCJ5" hidden="1">#REF!</definedName>
    <definedName name="BExO66LZJKY4PTQVREELI6POS4AY" hidden="1">#REF!</definedName>
    <definedName name="BExO6LLHCYTF7CIVHKAO0NMET14Q" hidden="1">#REF!</definedName>
    <definedName name="BExO722WFV0TBUK79N4B9ROH9TVP" hidden="1">#REF!</definedName>
    <definedName name="BExO7A0RAM8VLJ9WVOS0CNSGVOZA" hidden="1">#REF!</definedName>
    <definedName name="BExO7OUQS3XTUQ2LDKGQ8AAQ3OJJ" hidden="1">#REF!</definedName>
    <definedName name="BExO7RUSODZC2NQZMT2AFSMV2ONF" hidden="1">#REF!</definedName>
    <definedName name="BExO7W1PSMP8KLLJ6LI9QUDVQEVV" hidden="1">#REF!</definedName>
    <definedName name="BExO7ZN65TERCE11PASR2TMGU8UI" hidden="1">#REF!</definedName>
    <definedName name="BExO85HMYXZJ7SONWBKKIAXMCI3C" hidden="1">#REF!</definedName>
    <definedName name="BExO863922O4PBGQMUNEQKGN3K96" hidden="1">#REF!</definedName>
    <definedName name="BExO89ZIOXN0HOKHY24F7HDZ87UT" hidden="1">#REF!</definedName>
    <definedName name="BExO8CDTBCABLEUD6PE2UM2EZ6C4" hidden="1">#REF!</definedName>
    <definedName name="BExO8IZ05ZG0XVOL3W41KBQE176A" hidden="1">#REF!</definedName>
    <definedName name="BExO8TM4L261JTCSQ24FHE73242J" hidden="1">#REF!</definedName>
    <definedName name="BExO8TM5V5CFSV5A13AYOWY4NGRS" hidden="1">#REF!</definedName>
    <definedName name="BExO8UTAGQWDBQZEEF4HUNMLQCVU" hidden="1">#REF!</definedName>
    <definedName name="BExO937E20IHMGQOZMECL3VZC7OX" hidden="1">#REF!</definedName>
    <definedName name="BExO94UTJKQQ7TJTTJRTSR70YVJC" hidden="1">#REF!</definedName>
    <definedName name="BExO9J3A438976RXIUX5U9SU5T55" hidden="1">#REF!</definedName>
    <definedName name="BExO9RS5RXFJ1911HL3CCK6M74EP" hidden="1">#REF!</definedName>
    <definedName name="BExO9SDRI1M6KMHXSG3AE5L0F2U3" hidden="1">#REF!</definedName>
    <definedName name="BExO9V2U2YXAY904GYYGU6TD8Y7M" hidden="1">#REF!</definedName>
    <definedName name="BExOA1O7QTFQRH9UORGWQIFI68YJ" hidden="1">#REF!</definedName>
    <definedName name="BExOA8PPAT6BFKDHD9OQK39O9RSG" hidden="1">#REF!</definedName>
    <definedName name="BExOAFR6JHRK4AP8O7TB9UDEAVJL" hidden="1">#REF!</definedName>
    <definedName name="BExOAGCX9ISY83KMXO02KFMKR8OW" hidden="1">#REF!</definedName>
    <definedName name="BExOAM1QEGRDQ3YNVRMMU0GS9BU9" hidden="1">#REF!</definedName>
    <definedName name="BExOAQ3GKCT7YZW1EMVU3EILSZL2" hidden="1">#REF!</definedName>
    <definedName name="BExOB886RIKYRO6D0LXJDAB2M84Z" hidden="1">#REF!</definedName>
    <definedName name="BExOB9KT2THGV4SPLDVFTFXS4B14" hidden="1">#REF!</definedName>
    <definedName name="BExOBDGXX8E5Z9FZIQTA1WR5TXQ3" hidden="1">#REF!</definedName>
    <definedName name="BExOBEZ0IE2WBEYY3D3CMRI72N1K" hidden="1">#REF!</definedName>
    <definedName name="BExOBIPU8760ITY0C8N27XZ3KWEF" hidden="1">#REF!</definedName>
    <definedName name="BExOBM0I5L0MZ1G4H9MGMD87SBMZ" hidden="1">#REF!</definedName>
    <definedName name="BExOBNNWXJI9Y0IQ9VT4NMZCB3SW" hidden="1">#REF!</definedName>
    <definedName name="BExOBOUXMP88KJY2BX2JLUJH5N0K" hidden="1">#REF!</definedName>
    <definedName name="BExOBP0FKQ4SVR59FB48UNLKCOR6" hidden="1">#REF!</definedName>
    <definedName name="BExOBYAVUCQ0IGM0Y6A75QHP0Q1A" hidden="1">#REF!</definedName>
    <definedName name="BExOBYLMYCYZ1NJLHJCPLA3PVKYK" hidden="1">#REF!</definedName>
    <definedName name="BExOBYLO8NTLBKV3569Y2UNNIV1K" hidden="1">#REF!</definedName>
    <definedName name="BExOC08Y6OIMB5N7XH5Q1IR1M20Q" hidden="1">#REF!</definedName>
    <definedName name="BExOC3UEHB1CZNINSQHZANWJYKR8" hidden="1">#REF!</definedName>
    <definedName name="BExOC7LCVAJC36Q60I8PKPCD0T1S" hidden="1">#REF!</definedName>
    <definedName name="BExOCBSF3XGO9YJ23LX2H78VOUR7" hidden="1">#REF!</definedName>
    <definedName name="BExOCKXFMOW6WPFEVX1I7R7FNDSS" hidden="1">#REF!</definedName>
    <definedName name="BExOCQX7MZG1R6UPBHNGI606SL8K" hidden="1">#REF!</definedName>
    <definedName name="BExOCYEXOB95DH5NOB0M5NOYX398" hidden="1">#REF!</definedName>
    <definedName name="BExOD4ERMDMFD8X1016N4EXOUR0S" hidden="1">#REF!</definedName>
    <definedName name="BExOD55RS7BQUHRQ6H3USVGKR0P7" hidden="1">#REF!</definedName>
    <definedName name="BExODEWDDEABM4ZY3XREJIBZ8IVP" hidden="1">#REF!</definedName>
    <definedName name="BExODNLAA1L7WQ9ZQX6A1ZOXK9VR" hidden="1">#REF!</definedName>
    <definedName name="BExODZFEIWV26E8RFU7XQYX1J458" hidden="1">#REF!</definedName>
    <definedName name="BExOE89QWLYZ033JJYOXL9EN126C" hidden="1">#REF!</definedName>
    <definedName name="BExOEBKG55EROA2VL360A06LKASE" hidden="1">#REF!</definedName>
    <definedName name="BExOERG5LWXYYEN1DY1H2FWRJS9T" hidden="1">#REF!</definedName>
    <definedName name="BExOEV1S6JJVO5PP4BZ20SNGZR7D" hidden="1">#REF!</definedName>
    <definedName name="BExOF5ZJR1UJ9IQRGDTEZM7GPQX4" hidden="1">#REF!</definedName>
    <definedName name="BExOFEDNCYI2TPTMQ8SJN3AW4YMF" hidden="1">#REF!</definedName>
    <definedName name="BExOFJH1W33H5R9GH680DNXTZ0ZN" hidden="1">#REF!</definedName>
    <definedName name="BExOFN2CCI1J0EUWG6CV07EKJOT7" hidden="1">#REF!</definedName>
    <definedName name="BExOFVLXVD6RVHSQO8KZOOACSV24" hidden="1">#REF!</definedName>
    <definedName name="BExOG1AZCK9QN09SNEN2DTTFFCLJ" hidden="1">#REF!</definedName>
    <definedName name="BExOG2SW3XOGP9VAPQ3THV3VWV12" hidden="1">#REF!</definedName>
    <definedName name="BExOG45J81K4OPA40KW5VQU54KY3" hidden="1">#REF!</definedName>
    <definedName name="BExOGFE2SCL8HHT4DFAXKLUTJZOG" hidden="1">#REF!</definedName>
    <definedName name="BExOGT6D0LJ3C22RDW8COECKB1J5" hidden="1">#REF!</definedName>
    <definedName name="BExOGTMI1HT31M1RGWVRAVHAK7DE" hidden="1">#REF!</definedName>
    <definedName name="BExOGXO9JE5XSE9GC3I6O21UEKAO" hidden="1">#REF!</definedName>
    <definedName name="BExOGYVEAJFUXQVT8YQO2U7YT5OY" hidden="1">#REF!</definedName>
    <definedName name="BExOH2GVFOFXDG3YQK89NSKG7WJG" hidden="1">#REF!</definedName>
    <definedName name="BExOH7KB5HAPBB5K1Z3DIW5LCRSI" hidden="1">#REF!</definedName>
    <definedName name="BExOH9ICZ13C1LAW8OTYTR9S7ZP3" hidden="1">#REF!</definedName>
    <definedName name="BExOHBB43JS54D6MARIQR5PJNUDG" hidden="1">#REF!</definedName>
    <definedName name="BExOHL75H3OT4WAKKPUXIVXWFVDS" hidden="1">#REF!</definedName>
    <definedName name="BExOHLHXXJL6363CC082M9M5VVXQ" hidden="1">#REF!</definedName>
    <definedName name="BExOHNAO5UDXSO73BK2ARHWKS90Y" hidden="1">#REF!</definedName>
    <definedName name="BExOHR1G1I9A9CI1HG94EWBLWNM2" hidden="1">#REF!</definedName>
    <definedName name="BExOHTQPP8LQ98L6PYUI6QW08YID" hidden="1">#REF!</definedName>
    <definedName name="BExOHX6Q6NJI793PGX59O5EKTP4G" hidden="1">#REF!</definedName>
    <definedName name="BExOI5VMTHH7Y8MQQ1N635CHYI0P" hidden="1">#REF!</definedName>
    <definedName name="BExOIEVCP4Y6VDS23AK84MCYYHRT" hidden="1">#REF!</definedName>
    <definedName name="BExOIHPQIXR0NDR5WD01BZKPKEO3" hidden="1">#REF!</definedName>
    <definedName name="BExOIM7L0Z3LSII9P7ZTV4KJ8RMA" hidden="1">#REF!</definedName>
    <definedName name="BExOIN9ETPA87K6NINBIFRSWHK4C" hidden="1">#REF!</definedName>
    <definedName name="BExOIS7CLH8Q62QLLFJPG9IX4FIX" hidden="1">#REF!</definedName>
    <definedName name="BExOIWJVMJ6MG6JC4SPD1L00OHU1" hidden="1">#REF!</definedName>
    <definedName name="BExOIYCN8Z4JK3OOG86KYUCV0ME8" hidden="1">#REF!</definedName>
    <definedName name="BExOJ3AKZ9BCBZT3KD8WMSLK6MN2" hidden="1">#REF!</definedName>
    <definedName name="BExOJ7XQK71I4YZDD29AKOOWZ47E" hidden="1">#REF!</definedName>
    <definedName name="BExOJM0W6XGSW5MXPTTX0GNF6SFT" hidden="1">#REF!</definedName>
    <definedName name="BExOJXEUJJ9SYRJXKYYV2NCCDT2R" hidden="1">#REF!</definedName>
    <definedName name="BExOK0EQYM9JUMAGWOUN7QDH7VMZ" hidden="1">#REF!</definedName>
    <definedName name="BExOK4WM9O7QNG6O57FOASI5QSN1" hidden="1">#REF!</definedName>
    <definedName name="BExOKCECQSFWA99RY6KEDPH30KT6" hidden="1">#REF!</definedName>
    <definedName name="BExOKDAQ31PVS0Q7NXOF66C24GYL" hidden="1">#REF!</definedName>
    <definedName name="BExOKKHOPWUVRJGQJ5ONR2U40JX8" hidden="1">#REF!</definedName>
    <definedName name="BExOKTXMJP351VXKH8VT6SXUNIMF" hidden="1">#REF!</definedName>
    <definedName name="BExOKU8GMLOCNVORDE329819XN67" hidden="1">#REF!</definedName>
    <definedName name="BExOL0Z3Z7IAMHPB91EO2MF49U57" hidden="1">#REF!</definedName>
    <definedName name="BExOL7KH12VAR0LG741SIOJTLWFD" hidden="1">#REF!</definedName>
    <definedName name="BExOLB5SC7VD8OG53K8II93SAENQ" hidden="1">#REF!</definedName>
    <definedName name="BExOLD411QWFX4FN11349510DRJ8" hidden="1">#REF!</definedName>
    <definedName name="BExOLICXFHJLILCJVFMJE5MGGWKR" hidden="1">#REF!</definedName>
    <definedName name="BExOLOI0WJS3QC12I3ISL0D9AWOF" hidden="1">#REF!</definedName>
    <definedName name="BExOLYZNCQU9YFRCJTSR1R7098U7" hidden="1">#REF!</definedName>
    <definedName name="BExOLYZNG5RBD0BTS1OEZJNU92Q5" hidden="1">#REF!</definedName>
    <definedName name="BExOM3HIJ3UZPOKJI68KPBJAHPDC" hidden="1">#REF!</definedName>
    <definedName name="BExOMBFCBGGM6KO5RX1LMJ0M22S4" hidden="1">#REF!</definedName>
    <definedName name="BExOMI672TH8VPB5MGW4I7CD339Q" hidden="1">#REF!</definedName>
    <definedName name="BExOMKPURE33YQ3K1JG9NVQD4W49" hidden="1">#REF!</definedName>
    <definedName name="BExOMP7NGCLUNFK50QD2LPKRG078" hidden="1">#REF!</definedName>
    <definedName name="BExOMU0A6XMY48SZRYL4WQZD13BI" hidden="1">#REF!</definedName>
    <definedName name="BExOMVT0HSNC59DJP4CLISASGHKL" hidden="1">#REF!</definedName>
    <definedName name="BExON0AX35F2SI0UCVMGWGVIUNI3" hidden="1">#REF!</definedName>
    <definedName name="BExON41U4296DV3DPG6I5EF3OEYF" hidden="1">#REF!</definedName>
    <definedName name="BExON8UB96J8UZO1ZX4IVWLM8DGA" hidden="1">#REF!</definedName>
    <definedName name="BExONB3A7CO4YD8RB41PHC93BQ9M" hidden="1">#REF!</definedName>
    <definedName name="BExONFL4TFXSXWK3WNKGBKED9MO0" hidden="1">#REF!</definedName>
    <definedName name="BExONFQH6UUXF8V0GI4BRIST9RFO" hidden="1">#REF!</definedName>
    <definedName name="BExONIL1EPN8W1SVF4S473NVT9G0" hidden="1">#REF!</definedName>
    <definedName name="BExONIL31DZWU7IFVN3VV0XTXJA1" hidden="1">#REF!</definedName>
    <definedName name="BExONJ1BU17R0F5A2UP1UGJBOGKS" hidden="1">#REF!</definedName>
    <definedName name="BExONNZ9VMHVX3J6NLNJY7KZA61O" hidden="1">#REF!</definedName>
    <definedName name="BExONRQ1BAA4F3TXP2MYQ4YCZ09S" hidden="1">#REF!</definedName>
    <definedName name="BExONVBIXX436X1BG1TMAO4S9LD0" hidden="1">#REF!</definedName>
    <definedName name="BExOO1WWIZSGB0YTGKESB45TSVMZ" hidden="1">#REF!</definedName>
    <definedName name="BExOO4B8FPAFYPHCTYTX37P1TQM5" hidden="1">#REF!</definedName>
    <definedName name="BExOOIULUDOJRMYABWV5CCL906X6" hidden="1">#REF!</definedName>
    <definedName name="BExOORE1DP6UVW28XJX2VS05649B" hidden="1">#REF!</definedName>
    <definedName name="BExOOTN0KTXJCL7E476XBN1CJ553" hidden="1">#REF!</definedName>
    <definedName name="BExOP9DEBV5W5P4Q25J3XCJBP5S9" hidden="1">#REF!</definedName>
    <definedName name="BExOPFNYRBL0BFM23LZBJTADNOE4" hidden="1">#REF!</definedName>
    <definedName name="BExOPINVFSIZMCVT9YGT2AODVCX3" hidden="1">#REF!</definedName>
    <definedName name="BExOPJV0G43Z50LNI0UWME9NPU9S" hidden="1">#REF!</definedName>
    <definedName name="BExOQ1JN4SAC44RTMZIGHSW023WA" hidden="1">#REF!</definedName>
    <definedName name="BExOQ256YMF115DJL3KBPNKABJ90" hidden="1">#REF!</definedName>
    <definedName name="BExQ19DEUOLC11IW32E2AMVZLFF1" hidden="1">#REF!</definedName>
    <definedName name="BExQ1FD6KISGYU1JWEQ4G243ZPVD" hidden="1">#REF!</definedName>
    <definedName name="BExQ1X1RE71HCCMKWV64X8HPHR0R" hidden="1">#REF!</definedName>
    <definedName name="BExQ29C73XR33S3668YYSYZAIHTG" hidden="1">#REF!</definedName>
    <definedName name="BExQ2FS228IUDUP2023RA1D4AO4C" hidden="1">#REF!</definedName>
    <definedName name="BExQ2L0XYWLY9VPZWXYYFRIRQRJ1" hidden="1">#REF!</definedName>
    <definedName name="BExQ2M841F5Z1BQYR8DG5FKK0LIU" hidden="1">#REF!</definedName>
    <definedName name="BExQ300G8I8TK45A0MVHV15422EU" hidden="1">#REF!</definedName>
    <definedName name="BExQ39R28MXSG2SEV956F0KZ20AN" hidden="1">#REF!</definedName>
    <definedName name="BExQ3D1P3M5Z3HLMEZ17E0BLEE4U" hidden="1">#REF!</definedName>
    <definedName name="BExQ3O4W7QF8BOXTUT4IOGF6YKUD" hidden="1">#REF!</definedName>
    <definedName name="BExQ3PXOWSN8561ZR8IEY8ZASI3B" hidden="1">#REF!</definedName>
    <definedName name="BExQ3TZF04IPY0B0UG9CQQ5736UA" hidden="1">#REF!</definedName>
    <definedName name="BExQ41BOL730OSEM60CEMAMP4ARQ" hidden="1">#REF!</definedName>
    <definedName name="BExQ42IU9MNDYLODP41DL6YTZMAR" hidden="1">#REF!</definedName>
    <definedName name="BExQ452HF7N1HYPXJXQ8WD6SOWUV" hidden="1">#REF!</definedName>
    <definedName name="BExQ499KBJ5W7A1G293A0K14EVQB" hidden="1">#REF!</definedName>
    <definedName name="BExQ4B7Q3NN5PZMR9C0YCQ9KMIUO" hidden="1">#REF!</definedName>
    <definedName name="BExQ4BTBSHPHVEDRCXC2ROW8PLFC" hidden="1">#REF!</definedName>
    <definedName name="BExQ4DGKF54SRKQUTUT4B1CZSS62" hidden="1">#REF!</definedName>
    <definedName name="BExQ4T74LQ5PYTV1MUQUW75A4BDY" hidden="1">#REF!</definedName>
    <definedName name="BExQ4XJHD7EJCNH7S1MJDZJ2MNWG" hidden="1">#REF!</definedName>
    <definedName name="BExQ5039ZCEWBUJHU682G4S89J03" hidden="1">#REF!</definedName>
    <definedName name="BExQ53U1WPQDQWX1BVV1GSXRBF6E" hidden="1">#REF!</definedName>
    <definedName name="BExQ55C0VVZ5VOW3WNC24ICXPW9F" hidden="1">#REF!</definedName>
    <definedName name="BExQ56Z9W6YHZHRXOFFI8EFA7CDI" hidden="1">#REF!</definedName>
    <definedName name="BExQ5KX3Z668H1KUCKZ9J24HUQ1F" hidden="1">#REF!</definedName>
    <definedName name="BExQ5SPMSOCJYLAY20NB5A6O32RE" hidden="1">#REF!</definedName>
    <definedName name="BExQ5UICMGTMK790KTLK49MAGXRC" hidden="1">#REF!</definedName>
    <definedName name="BExQ5VEQEIJO7YY80OJTA3XRQYJ9" hidden="1">#REF!</definedName>
    <definedName name="BExQ5YUUK9FD0QGTY4WD0W90O7OL" hidden="1">#REF!</definedName>
    <definedName name="BExQ63793YQ9BH7JLCNRIATIGTRG" hidden="1">#REF!</definedName>
    <definedName name="BExQ6CN1EF2UPZ57ZYMGK8TUJQSS" hidden="1">#REF!</definedName>
    <definedName name="BExQ6JJ6GQ820H268M24Q000VLS5" hidden="1">#REF!</definedName>
    <definedName name="BExQ6M2YXJ8AMRJF3QGHC40ADAHZ" hidden="1">#REF!</definedName>
    <definedName name="BExQ6M8B0X44N9TV56ATUVHGDI00" hidden="1">#REF!</definedName>
    <definedName name="BExQ6NKT7GLCK5DO3FT99FA0VH7Y" hidden="1">#REF!</definedName>
    <definedName name="BExQ6PIZEB3532T46HXOTSDMM8XR" hidden="1">#REF!</definedName>
    <definedName name="BExQ6POH065GV0I74XXVD0VUPBJW" hidden="1">#REF!</definedName>
    <definedName name="BExQ6WV9KPSMXPPLGZ3KK4WNYTHU" hidden="1">#REF!</definedName>
    <definedName name="BExQ783XTMM2A9I3UKCFWJH1PP2N" hidden="1">#REF!</definedName>
    <definedName name="BExQ79LX01ZPQB8EGD1ZHR2VK2H3" hidden="1">#REF!</definedName>
    <definedName name="BExQ7B3V9MGDK2OIJ61XXFBFLJFZ" hidden="1">#REF!</definedName>
    <definedName name="BExQ7CB046NVPF9ZXDGA7OXOLSLX" hidden="1">#REF!</definedName>
    <definedName name="BExQ7IWDCGGOO1HTJ97YGO1CK3R9" hidden="1">#REF!</definedName>
    <definedName name="BExQ7JNFIEGS2HKNBALH3Q2N5G7Z" hidden="1">#REF!</definedName>
    <definedName name="BExQ7MY3U2Z1IZ71U5LJUD00VVB4" hidden="1">#REF!</definedName>
    <definedName name="BExQ7XL2Q1GVUFL1F9KK0K0EXMWG" hidden="1">#REF!</definedName>
    <definedName name="BExQ8469L3ZRZ3KYZPYMSJIDL7Y5" hidden="1">#REF!</definedName>
    <definedName name="BExQ84MJB94HL3BWRN50M4NCB6Z0" hidden="1">#REF!</definedName>
    <definedName name="BExQ8583ZE00NW7T9OF11OT9IA14" hidden="1">#REF!</definedName>
    <definedName name="BExQ87X84UUY9JQKLCZY3MFBSKY6" hidden="1">#REF!</definedName>
    <definedName name="BExQ8A0RPE3IMIFIZLUE7KD2N21W" hidden="1">#REF!</definedName>
    <definedName name="BExQ8ABK6H1ADV2R2OYT8NFFYG2N" hidden="1">#REF!</definedName>
    <definedName name="BExQ8DM90XJ6GCJIK9LC5O82I2TJ" hidden="1">#REF!</definedName>
    <definedName name="BExQ8G0K46ZORA0QVQTDI7Z8LXGF" hidden="1">#REF!</definedName>
    <definedName name="BExQ8O3WEU8HNTTGKTW5T0QSKCLP" hidden="1">#REF!</definedName>
    <definedName name="BExQ8U95JXE2ZGDDWOEHH46ENO5L" hidden="1">#REF!</definedName>
    <definedName name="BExQ8UUP7KQWLXPL81ZMF3AC1K7V" hidden="1">#REF!</definedName>
    <definedName name="BExQ8ZCEDBOBJA3D9LDP5TU2WYGR" hidden="1">#REF!</definedName>
    <definedName name="BExQ94LAW6MAQBWY25WTBFV5PPZJ" hidden="1">#REF!</definedName>
    <definedName name="BExQ97QIPOSSRK978N8P234Y1XA4" hidden="1">#REF!</definedName>
    <definedName name="BExQ9DQATTM64NGUOQWM96CIR7J1" hidden="1">#REF!</definedName>
    <definedName name="BExQ9DVR0WJQK432BJFWT5WHPMRB"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UTANMJCK7LJ4OQMD6F2Q01L" hidden="1">#REF!</definedName>
    <definedName name="BExQ9ZLYHWABXAA9NJDW8ZS0UQ9P" hidden="1">#REF!</definedName>
    <definedName name="BExQA324HSCK40ENJUT9CS9EC71B" hidden="1">#REF!</definedName>
    <definedName name="BExQA55GY0STSNBWQCWN8E31ZXCS" hidden="1">#REF!</definedName>
    <definedName name="BExQA9HZIN9XEMHEEVHT99UU9Z82" hidden="1">#REF!</definedName>
    <definedName name="BExQAELFYH92K8CJL155181UDORO" hidden="1">#REF!</definedName>
    <definedName name="BExQAG8PP8R5NJKNQD1U4QOSD6X5" hidden="1">#REF!</definedName>
    <definedName name="BExQB89GOEMC63IKRDBSKF8MJT3W" hidden="1">#REF!</definedName>
    <definedName name="BExQBANYJLCOA9XMTYAI0OCQHI6I" hidden="1">#REF!</definedName>
    <definedName name="BExQBDICMZTSA1X73TMHNO4JSFLN" hidden="1">#REF!</definedName>
    <definedName name="BExQBEER6CRCRPSSL61S0OMH57ZA" hidden="1">#REF!</definedName>
    <definedName name="BExQBIGGY5TXI2FJVVZSLZ0LTZYH" hidden="1">#REF!</definedName>
    <definedName name="BExQBM1RUSIQ85LLMM2159BYDPIP" hidden="1">#REF!</definedName>
    <definedName name="BExQBPSOZ47V81YAEURP0NQJNTJH" hidden="1">#REF!</definedName>
    <definedName name="BExQC5TWT21CGBKD0IHAXTIN2QB8" hidden="1">#REF!</definedName>
    <definedName name="BExQC94JL9F5GW4S8DQCAF4WB2DA" hidden="1">#REF!</definedName>
    <definedName name="BExQCI9M5F9BX0WO90T8KQKXJECZ" hidden="1">#REF!</definedName>
    <definedName name="BExQCKTD8AT0824LGWREXM1B5D1X" hidden="1">#REF!</definedName>
    <definedName name="BExQD571YWOXKR2SX85K5MKQ0AO2" hidden="1">#REF!</definedName>
    <definedName name="BExQDB6VCHN8PNX8EA6JNIEQ2JC2" hidden="1">#REF!</definedName>
    <definedName name="BExQDE1B6U2Q9B73KBENABP71YM1" hidden="1">#REF!</definedName>
    <definedName name="BExQDGQCN7ZW41QDUHOBJUGQAX40" hidden="1">#REF!</definedName>
    <definedName name="BExQE6IAA3QFZ6TX9BXPJISLE0Q1" hidden="1">#REF!</definedName>
    <definedName name="BExQEC7BRIJ30PTU3UPFOIP2HPE3" hidden="1">#REF!</definedName>
    <definedName name="BExQEJUD5RQJ325ULPV2E4W8QAL6" hidden="1">#REF!</definedName>
    <definedName name="BExQEMUA4HEFM4OVO8M8MA8PIAW1" hidden="1">#REF!</definedName>
    <definedName name="BExQEQ4XZQFIKUXNU9H7WE7AMZ1U" hidden="1">#REF!</definedName>
    <definedName name="BExQF00ZDAC842R706797DN4H4HE" hidden="1">#REF!</definedName>
    <definedName name="BExQF1OEB07CRAP6ALNNMJNJ3P2D"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GYIWDR4W0YF7XR6E4EWWJ02" hidden="1">#REF!</definedName>
    <definedName name="BExQFMNOOBC2XE1R03V1MF8QJSDG" hidden="1">#REF!</definedName>
    <definedName name="BExQFNPE0JNBFPGM91B5GNSDG31N" hidden="1">#REF!</definedName>
    <definedName name="BExQFPNFKA36IAPS22LAUMBDI4KE" hidden="1">#REF!</definedName>
    <definedName name="BExQFPSWEMA8WBUZ4WK20LR13VSU" hidden="1">#REF!</definedName>
    <definedName name="BExQFVSPOSCCPF1TLJPIWYWYB8A9" hidden="1">#REF!</definedName>
    <definedName name="BExQFWJQXNQAW6LUMOEDS6KMJMYL" hidden="1">#REF!</definedName>
    <definedName name="BExQG8TYRD2G42UA5ZPCRLNKUDMX" hidden="1">#REF!</definedName>
    <definedName name="BExQGFKTOP6WGJAF2OI8PXQPMWT4" hidden="1">#REF!</definedName>
    <definedName name="BExQGMM9RZL83B2Z0ZZPHKUY6VTK" hidden="1">#REF!</definedName>
    <definedName name="BExQGO48J9MPCDQ96RBB9UN9AIGT" hidden="1">#REF!</definedName>
    <definedName name="BExQGSBB6MJWDW7AYWA0MSFTXKRR" hidden="1">#REF!</definedName>
    <definedName name="BExQH0UURAJ13AVO5UI04HSRGVYW" hidden="1">#REF!</definedName>
    <definedName name="BExQH6ZZY0NR8SE48PSI9D0CU1TC" hidden="1">#REF!</definedName>
    <definedName name="BExQH9P2MCXAJOVEO4GFQT6MNW22" hidden="1">#REF!</definedName>
    <definedName name="BExQHCZSBYUY8OKKJXFYWKBBM6AH" hidden="1">#REF!</definedName>
    <definedName name="BExQHPKXZ1K33V2F90NZIQRZYIAW" hidden="1">#REF!</definedName>
    <definedName name="BExQHVF9KD06AG2RXUQJ9X4PVGX4" hidden="1">#REF!</definedName>
    <definedName name="BExQHZBHVN2L4HC7ACTR73T5OCV0" hidden="1">#REF!</definedName>
    <definedName name="BExQHZGZ5JZ4AE00IROC5LG5734F" hidden="1">#REF!</definedName>
    <definedName name="BExQI85V9TNLDJT5LTRZS10Y26SG" hidden="1">#REF!</definedName>
    <definedName name="BExQIAPKHVEV8CU1L3TTHJW67FJ5" hidden="1">#REF!</definedName>
    <definedName name="BExQIBB4I3Z6AUU0HYV1DHRS13M4" hidden="1">#REF!</definedName>
    <definedName name="BExQIBWPAXU7HJZLKGJZY3EB7MIS" hidden="1">#REF!</definedName>
    <definedName name="BExQICT281Q1E6HHLEIC7LOYTR4F" hidden="1">#REF!</definedName>
    <definedName name="BExQIDUXFRRQTUP42M6V5KODFDPZ" hidden="1">#REF!</definedName>
    <definedName name="BExQIEWM4YHWE15RFGAT8AWBZ25Y" hidden="1">#REF!</definedName>
    <definedName name="BExQIII2YKNNBPUFZNOC88FK394S" hidden="1">#REF!</definedName>
    <definedName name="BExQINW95C7N048P3U0KM5A2Q0VU" hidden="1">#REF!</definedName>
    <definedName name="BExQIS8O6R36CI01XRY9ISM99TW9" hidden="1">#REF!</definedName>
    <definedName name="BExQIVJB9MJ25NDUHTCVMSODJY2C" hidden="1">#REF!</definedName>
    <definedName name="BExQJ7IXTYN8ELZIUSOUURFAP5Z5" hidden="1">#REF!</definedName>
    <definedName name="BExQJBF7LAX128WR7VTMJC88ZLPG" hidden="1">#REF!</definedName>
    <definedName name="BExQJEVCKX6KZHNCLYXY7D0MX5KN" hidden="1">#REF!</definedName>
    <definedName name="BExQJIBCENFZ4FNIPQ8IC1PBMHA9" hidden="1">#REF!</definedName>
    <definedName name="BExQJJYSDX8B0J1QGF2HL071KKA3" hidden="1">#REF!</definedName>
    <definedName name="BExQJX019VWBQMW1HCV154DP9287" hidden="1">#REF!</definedName>
    <definedName name="BExQK1HV6SQQ7CP8H8IUKI9TYXTD" hidden="1">#REF!</definedName>
    <definedName name="BExQK1SODHG66277P2K5V2W6173O" hidden="1">#REF!</definedName>
    <definedName name="BExQK3LE5CSBW1E4H4KHW548FL2R" hidden="1">#REF!</definedName>
    <definedName name="BExQKG6LD6PLNDGNGO9DJXY865BR" hidden="1">#REF!</definedName>
    <definedName name="BExQLE1TOW3A287TQB0AVWENT8O1" hidden="1">#REF!</definedName>
    <definedName name="BExRYOYB4A3E5F6MTROY69LR0PMG" hidden="1">#REF!</definedName>
    <definedName name="BExRYZLA9EW71H4SXQR525S72LLP" hidden="1">#REF!</definedName>
    <definedName name="BExRZ66M8G9FQ0VFP077QSZBSOA5" hidden="1">#REF!</definedName>
    <definedName name="BExRZ8FMQQL46I8AQWU17LRNZD5T" hidden="1">#REF!</definedName>
    <definedName name="BExRZIRRIXRUMZ5GOO95S7460BMP" hidden="1">#REF!</definedName>
    <definedName name="BExRZK9RAHMM0ZLTNSK7A4LDC42D" hidden="1">#REF!</definedName>
    <definedName name="BExRZKVBBD714A9FLYA06VW59PWS" hidden="1">#REF!</definedName>
    <definedName name="BExRZOGSR69INI6GAEPHDWSNK5Q4" hidden="1">#REF!</definedName>
    <definedName name="BExS02PDU3RIYDBR02EV6VUXEVN6" hidden="1">#REF!</definedName>
    <definedName name="BExS0ASQBKRTPDWFK0KUDFOS9LE5" hidden="1">#REF!</definedName>
    <definedName name="BExS0GHQUF6YT0RU3TKDEO8CSJYB" hidden="1">#REF!</definedName>
    <definedName name="BExS0K8IHC45I78DMZBOJ1P13KQA" hidden="1">#REF!</definedName>
    <definedName name="BExS0UFCKI6Z4BDWL0C1TI1UZA8D" hidden="1">#REF!</definedName>
    <definedName name="BExS152B2LFCRAUHSLI5T6QRNII0" hidden="1">#REF!</definedName>
    <definedName name="BExS15IJV0WW662NXQUVT3FGP4ST" hidden="1">#REF!</definedName>
    <definedName name="BExS16PROWSNHW3MZQBGQNQU7S8R" hidden="1">#REF!</definedName>
    <definedName name="BExS194110MR25BYJI3CJ2EGZ8XT" hidden="1">#REF!</definedName>
    <definedName name="BExS1BNVGNSGD4EP90QL8WXYWZ66" hidden="1">#REF!</definedName>
    <definedName name="BExS1UE39N6NCND7MAARSBWXS6HU" hidden="1">#REF!</definedName>
    <definedName name="BExS1VQKWZC7SM0UY7BWIPST3VU3" hidden="1">#REF!</definedName>
    <definedName name="BExS226HTWL5WVC76MP5A1IBI8WD" hidden="1">#REF!</definedName>
    <definedName name="BExS26OI2QNNAH2WMDD95Z400048" hidden="1">#REF!</definedName>
    <definedName name="BExS2DF6B4ZUF3VZLI4G6LJ3BF38" hidden="1">#REF!</definedName>
    <definedName name="BExS2OT61VXS58SSI0I90Z76DFCQ" hidden="1">#REF!</definedName>
    <definedName name="BExS2QB5FS5LYTFYO4BROTWG3OV5" hidden="1">#REF!</definedName>
    <definedName name="BExS2RIBMZPBDB3W6PKRNHUM06WI" hidden="1">#REF!</definedName>
    <definedName name="BExS2TLU1HONYV6S3ZD9T12D7CIG" hidden="1">#REF!</definedName>
    <definedName name="BExS318UV9I2FXPQQWUKKX00QLPJ" hidden="1">#REF!</definedName>
    <definedName name="BExS38AHQWKT950DKJR1SJAY5NKD" hidden="1">#REF!</definedName>
    <definedName name="BExS3BL7KZUM0PK7UW1Y6M98ZKXC" hidden="1">#REF!</definedName>
    <definedName name="BExS3LBS0SMTHALVM4NRI1BAV1NP" hidden="1">#REF!</definedName>
    <definedName name="BExS3MTQ75VBXDGEBURP6YT8RROE" hidden="1">#REF!</definedName>
    <definedName name="BExS3OH5XH1H0NEUDJGB0D1EF3C6" hidden="1">#REF!</definedName>
    <definedName name="BExS3OMGYO0DFN5186UFKEXZ2RX3" hidden="1">#REF!</definedName>
    <definedName name="BExS3SDERJ27OER67TIGOVZU13A2" hidden="1">#REF!</definedName>
    <definedName name="BExS3WV2VQ19L2A1DJ73AUFN7SRX" hidden="1">#REF!</definedName>
    <definedName name="BExS46R5WDNU5KL04FKY5LHJUCB8" hidden="1">#REF!</definedName>
    <definedName name="BExS4ASWKM93XA275AXHYP8AG6SU" hidden="1">#REF!</definedName>
    <definedName name="BExS4IAMWTT1CKFNHGN8SPWSD3QR" hidden="1">#REF!</definedName>
    <definedName name="BExS4JN3Y6SVBKILQK0R9HS45Y52" hidden="1">#REF!</definedName>
    <definedName name="BExS4P6S41O6Z6BED77U3GD9PNH1" hidden="1">#REF!</definedName>
    <definedName name="BExS4UFKWNI7QAX0PTOVVBUB0LP8" hidden="1">#REF!</definedName>
    <definedName name="BExS51H0N51UT0FZOPZRCF1GU063" hidden="1">#REF!</definedName>
    <definedName name="BExS54X72TJFC41FJK72MLRR2OO7" hidden="1">#REF!</definedName>
    <definedName name="BExS59F0PA1V2ZC7S5TN6IT41SXP" hidden="1">#REF!</definedName>
    <definedName name="BExS5BYO19H5ZKO75ERO60KF7DQH" hidden="1">#REF!</definedName>
    <definedName name="BExS5DRER9US6NXY9ATYT41KZII3" hidden="1">#REF!</definedName>
    <definedName name="BExS5L3TGB8JVW9ROYWTKYTUPW27" hidden="1">#REF!</definedName>
    <definedName name="BExS5SG3GBHVDR15MOYHV230A4BG" hidden="1">#REF!</definedName>
    <definedName name="BExS5TY0F5R1ZXIVJHAAVVG81G5H" hidden="1">#REF!</definedName>
    <definedName name="BExS6GKQ96EHVLYWNJDWXZXUZW90" hidden="1">#REF!</definedName>
    <definedName name="BExS6ITKSZFRR01YD5B0F676SYN7" hidden="1">#REF!</definedName>
    <definedName name="BExS6IYVVGGZJXGGYPX7UNAQOB2X" hidden="1">#REF!</definedName>
    <definedName name="BExS6KGU63BUOXCPJ9TSCDS9ZY2T" hidden="1">#REF!</definedName>
    <definedName name="BExS6N0LI574IAC89EFW6CLTCQ33" hidden="1">#REF!</definedName>
    <definedName name="BExS6WRDBF3ST86ZOBBUL3GTCR11" hidden="1">#REF!</definedName>
    <definedName name="BExS6XNRKR0C3MTA0LV5B60UB908" hidden="1">#REF!</definedName>
    <definedName name="BExS6Y9BNC2FAD3EUQWPE3MKGCQT" hidden="1">#REF!</definedName>
    <definedName name="BExS70NHGFXQNP6P3P38M5I7SG9D" hidden="1">#REF!</definedName>
    <definedName name="BExS79HUY1GAJJP4VMMZHU8UJI6O" hidden="1">#REF!</definedName>
    <definedName name="BExS7DU7IOWG5MHL28Z4KOM2V434" hidden="1">#REF!</definedName>
    <definedName name="BExS7G38ASJVTDO2IAPA36EB2SPF" hidden="1">#REF!</definedName>
    <definedName name="BExS7HQI0PBQNP39JUZ69RMC7M7N" hidden="1">#REF!</definedName>
    <definedName name="BExS7TKQYLRZGM93UY3ZJZJBQNFJ" hidden="1">#REF!</definedName>
    <definedName name="BExS7TVIHJQ54K2Q7S5TI60WWB6A" hidden="1">#REF!</definedName>
    <definedName name="BExS7Y2LNGVHSIBKC7C3R6X4LDR6" hidden="1">#REF!</definedName>
    <definedName name="BExS80RP8GCPNFHHGN85D3RLJQWW" hidden="1">#REF!</definedName>
    <definedName name="BExS81TE0EY44Y3W2M4Z4MGNP5OM" hidden="1">#REF!</definedName>
    <definedName name="BExS81YPDZDVJJVS15HV2HDXAC3Y" hidden="1">#REF!</definedName>
    <definedName name="BExS82PRVNUTEKQZS56YT2DVF6C2" hidden="1">#REF!</definedName>
    <definedName name="BExS8BPG5A0GR5AO1U951NDGGR0L" hidden="1">#REF!</definedName>
    <definedName name="BExS8GSUS17UY50TEM2AWF36BR9Z" hidden="1">#REF!</definedName>
    <definedName name="BExS8HJRBVG0XI6PWA9KTMJZMQXK" hidden="1">#REF!</definedName>
    <definedName name="BExS8LQTNX922FCMI8FORKMV1ZCD" hidden="1">#REF!</definedName>
    <definedName name="BExS8R51C8RM2FS6V6IRTYO9GA4A" hidden="1">#REF!</definedName>
    <definedName name="BExS8W8G0X4RIQXAZCCLUM05FF9P" hidden="1">#REF!</definedName>
    <definedName name="BExS8WDX408F60MH1X9B9UZ2H4R7" hidden="1">#REF!</definedName>
    <definedName name="BExS8Z2W2QEC3MH0BZIYLDFQNUIP" hidden="1">#REF!</definedName>
    <definedName name="BExS92DKGRFFCIA9C0IXDOLO57EP" hidden="1">#REF!</definedName>
    <definedName name="BExS970VMB40OE1CEB7FR2ZHFGZ0" hidden="1">#REF!</definedName>
    <definedName name="BExS98OB4321YCHLCQ022PXKTT2W" hidden="1">#REF!</definedName>
    <definedName name="BExS9C9N8GFISC6HUERJ0EI06GB2" hidden="1">#REF!</definedName>
    <definedName name="BExS9DX13CACP3J8JDREK30JB1SQ" hidden="1">#REF!</definedName>
    <definedName name="BExS9FPRS2KRRCS33SE6WFNF5GYL" hidden="1">#REF!</definedName>
    <definedName name="BExS9WI0A6PSEB8N9GPXF2Z7MWHM" hidden="1">#REF!</definedName>
    <definedName name="BExSA5HP306TN9XJS0TU619DLRR7" hidden="1">#REF!</definedName>
    <definedName name="BExSAA4TQVBEW9YTSAC7IB9WGR0N" hidden="1">#REF!</definedName>
    <definedName name="BExSAAVWQOOIA6B3JHQVGP08HFEM" hidden="1">#REF!</definedName>
    <definedName name="BExSAFJ3IICU2M7QPVE4ARYMXZKX" hidden="1">#REF!</definedName>
    <definedName name="BExSAH6ID8OHX379UXVNGFO8J6KQ" hidden="1">#REF!</definedName>
    <definedName name="BExSAQBHIXGQRNIRGCJMBXUPCZQA" hidden="1">#REF!</definedName>
    <definedName name="BExSAT5WZEM6Z4GG7X374JPK349Y" hidden="1">#REF!</definedName>
    <definedName name="BExSAUTCT4P7JP57NOR9MTX33QJZ" hidden="1">#REF!</definedName>
    <definedName name="BExSAY9CA9TFXQ9M9FBJRGJO9T9E" hidden="1">#REF!</definedName>
    <definedName name="BExSB4JYKQ3MINI7RAYK5M8BLJDC" hidden="1">#REF!</definedName>
    <definedName name="BExSBLHMDPAU7TLJHXOGAD2L0A74" hidden="1">#REF!</definedName>
    <definedName name="BExSBMOS41ZRLWYLOU29V6Y7YORR" hidden="1">#REF!</definedName>
    <definedName name="BExSBRBXXQMBU1TYDW1BXTEVEPRU" hidden="1">#REF!</definedName>
    <definedName name="BExSC54998WTZ21DSL0R8UN0Y9JH" hidden="1">#REF!</definedName>
    <definedName name="BExSC60N7WR9PJSNC9B7ORCX9NGY" hidden="1">#REF!</definedName>
    <definedName name="BExSC9M353D3EKCXI5GRYJZYPZYZ" hidden="1">#REF!</definedName>
    <definedName name="BExSCE99EZTILTTCE4NJJF96OYYM" hidden="1">#REF!</definedName>
    <definedName name="BExSCHUQZ2HFEWS54X67DIS8OSXZ" hidden="1">#REF!</definedName>
    <definedName name="BExSCOG41SKKG4GYU76WRWW1CTE6" hidden="1">#REF!</definedName>
    <definedName name="BExSCVC9P86YVFMRKKUVRV29MZXZ" hidden="1">#REF!</definedName>
    <definedName name="BExSD16RWPJ4BKJERNVKGA3W1V8N" hidden="1">#REF!</definedName>
    <definedName name="BExSD233CH4MU9ZMGNRF97ZV7KWU" hidden="1">#REF!</definedName>
    <definedName name="BExSD2U0F3BN6IN9N4R2DTTJG15H" hidden="1">#REF!</definedName>
    <definedName name="BExSD6A6NY15YSMFH51ST6XJY429" hidden="1">#REF!</definedName>
    <definedName name="BExSD9VH6PF6RQ135VOEE08YXPAW" hidden="1">#REF!</definedName>
    <definedName name="BExSDJ5ZE3T46HSF6W0OXL80TXQG" hidden="1">#REF!</definedName>
    <definedName name="BExSDP5Y04WWMX2WWRITWOX8R5I9" hidden="1">#REF!</definedName>
    <definedName name="BExSDSGM203BJTNS9MKCBX453HMD" hidden="1">#REF!</definedName>
    <definedName name="BExSDT20XUFXTDM37M148AXAP7HN" hidden="1">#REF!</definedName>
    <definedName name="BExSEEHK1VLWD7JBV9SVVVIKQZ3I" hidden="1">#REF!</definedName>
    <definedName name="BExSEJKZLX37P3V33TRTFJ30BFRK" hidden="1">#REF!</definedName>
    <definedName name="BExSEP9UVOAI6TMXKNK587PQ3328" hidden="1">#REF!</definedName>
    <definedName name="BExSERZ34ETZF8OI93MYIVZX4RDV" hidden="1">#REF!</definedName>
    <definedName name="BExSF07QFLZCO4P6K6QF05XG7PH1" hidden="1">#REF!</definedName>
    <definedName name="BExSFELNPJYUZX393PKWKNNZYV1N" hidden="1">#REF!</definedName>
    <definedName name="BExSFJ8ZAGQ63A4MVMZRQWLVRGQ5" hidden="1">#REF!</definedName>
    <definedName name="BExSFKQRST2S9KXWWLCXYLKSF4G1" hidden="1">#REF!</definedName>
    <definedName name="BExSFYDRRTAZVPXRWUF5PDQ97WFF" hidden="1">#REF!</definedName>
    <definedName name="BExSFZVPFTXA3F0IJ2NGH1GXX9R7" hidden="1">#REF!</definedName>
    <definedName name="BExSG90Q4ZUU2IPGDYOM169NJV9S" hidden="1">#REF!</definedName>
    <definedName name="BExSG9X3DU845PNXYJGGLBQY2UHG" hidden="1">#REF!</definedName>
    <definedName name="BExSGDIKNO6ZHJXEBB0AUXSA7BOS" hidden="1">#REF!</definedName>
    <definedName name="BExSGE45J27MDUUNXW7Z8Q33UAON" hidden="1">#REF!</definedName>
    <definedName name="BExSGE9LY91Q0URHB4YAMX0UAMYI" hidden="1">#REF!</definedName>
    <definedName name="BExSGEEWSM6V6B3J3F29MN7WAH14" hidden="1">#REF!</definedName>
    <definedName name="BExSGJT4LF1CNH5RN5GZ373ISW9D" hidden="1">#REF!</definedName>
    <definedName name="BExSGLB2URTLBCKBB4Y885W925F2" hidden="1">#REF!</definedName>
    <definedName name="BExSGOAYG73SFWOPAQV80P710GID" hidden="1">#REF!</definedName>
    <definedName name="BExSGOWJHRW7FWKLO2EHUOOGHNAF" hidden="1">#REF!</definedName>
    <definedName name="BExSGOWJTAP41ZV5Q23H7MI9C76W" hidden="1">#REF!</definedName>
    <definedName name="BExSGR5JQVX2HQ0PKCGZNSSUM1RV" hidden="1">#REF!</definedName>
    <definedName name="BExSGVHX69GJZHD99DKE4RZ042B1" hidden="1">#REF!</definedName>
    <definedName name="BExSGZJO4J4ZO04E2N2ECVYS9DEZ" hidden="1">#REF!</definedName>
    <definedName name="BExSH4HLTQVL4MI545VJL4WFN9U2" hidden="1">#REF!</definedName>
    <definedName name="BExSH4HMJS0TXSYHRWJRFTJ7NOSN" hidden="1">#REF!</definedName>
    <definedName name="BExSH5360TA39DNTBA33YUNKOBIO" hidden="1">#REF!</definedName>
    <definedName name="BExSHAHFHS7MMNJR8JPVABRGBVIT" hidden="1">#REF!</definedName>
    <definedName name="BExSHDS3RJMD6MEJ67RL63M0SEIC" hidden="1">#REF!</definedName>
    <definedName name="BExSHGH88QZWW4RNAX4YKAZ5JEBL" hidden="1">#REF!</definedName>
    <definedName name="BExSHOKK1OO3CX9Z28C58E5J1D9W" hidden="1">#REF!</definedName>
    <definedName name="BExSHQD8KYLTQGDXIRKCHQQ7MKIH" hidden="1">#REF!</definedName>
    <definedName name="BExSHUKBQVT2G9G0K9ORVIJO6TU8" hidden="1">#REF!</definedName>
    <definedName name="BExSHVGPIAHXI97UBLI9G4I4M29F" hidden="1">#REF!</definedName>
    <definedName name="BExSI0K2YL3HTCQAD8A7TR4QCUR6" hidden="1">#REF!</definedName>
    <definedName name="BExSIFUDNRWXWIWNGCCFOOD8WIAZ" hidden="1">#REF!</definedName>
    <definedName name="BExTTWD2PGX3Y9FR5F2MRNLY1DIY" hidden="1">#REF!</definedName>
    <definedName name="BExTTZNS2PBCR93C9IUW49UZ4I6T" hidden="1">#REF!</definedName>
    <definedName name="BExTU2YFQ25JQ6MEMRHHN66VLTPJ" hidden="1">#REF!</definedName>
    <definedName name="BExTU75IOII1V5O0C9X2VAYYVJUG" hidden="1">#REF!</definedName>
    <definedName name="BExTUA5F7V4LUIIAM17J3A8XF3JE" hidden="1">#REF!</definedName>
    <definedName name="BExTUJ53ANGZ3H1KDK4CR4Q0OD6P" hidden="1">#REF!</definedName>
    <definedName name="BExTUKXSZBM7C57G6NGLWGU4WOHY" hidden="1">#REF!</definedName>
    <definedName name="BExTUOOMC43GH95KQ1PJ86MN9XDF" hidden="1">#REF!</definedName>
    <definedName name="BExTUSQCFFYZCDNHWHADBC2E1ZP1" hidden="1">#REF!</definedName>
    <definedName name="BExTUVFGOJEYS28JURA5KHQFDU5J" hidden="1">#REF!</definedName>
    <definedName name="BExTUW10U40QCYGHM5NJ3YR1O5SP" hidden="1">#REF!</definedName>
    <definedName name="BExTUWXFQHINU66YG82BI20ATMB5" hidden="1">#REF!</definedName>
    <definedName name="BExTUY9WNSJ91GV8CP0SKJTEIV82" hidden="1">#REF!</definedName>
    <definedName name="BExTV67VIM8PV6KO253M4DUBJQLC" hidden="1">#REF!</definedName>
    <definedName name="BExTVELZCF2YA5L6F23BYZZR6WHF" hidden="1">#REF!</definedName>
    <definedName name="BExTVGPIQZ99YFXUC8OONUX5BD42" hidden="1">#REF!</definedName>
    <definedName name="BExTVTLH2E1SH7Z2XBYHUOQBWWLI" hidden="1">#REF!</definedName>
    <definedName name="BExTVZQLP9VFLEYQ9280W13X7E8K" hidden="1">#REF!</definedName>
    <definedName name="BExTWB4LA1PODQOH4LDTHQKBN16K" hidden="1">#REF!</definedName>
    <definedName name="BExTWFX8OYD9IX59PTP73YAC8O9G" hidden="1">#REF!</definedName>
    <definedName name="BExTWI0Q8AWXUA3ZN7I5V3QK2KM1" hidden="1">#REF!</definedName>
    <definedName name="BExTWI0R31187AOWYLZ1W1WNI84K" hidden="1">#REF!</definedName>
    <definedName name="BExTWJTGTEM42YMMOXES1DOPT9UG" hidden="1">#REF!</definedName>
    <definedName name="BExTWJTIA3WUW1PUWXAOP9O8NKLZ" hidden="1">#REF!</definedName>
    <definedName name="BExTWTERU1SE8R3LRC2C4HQMOIB1" hidden="1">#REF!</definedName>
    <definedName name="BExTWW95OX07FNA01WF5MSSSFQLX" hidden="1">#REF!</definedName>
    <definedName name="BExTX476KI0RNB71XI5TYMANSGBG" hidden="1">#REF!</definedName>
    <definedName name="BExTXJ6HBAIXMMWKZTJNFDYVZCAY" hidden="1">#REF!</definedName>
    <definedName name="BExTXT812NQT8GAEGH738U29BI0D" hidden="1">#REF!</definedName>
    <definedName name="BExTXWIP2TFPTQ76NHFOB72NICRZ" hidden="1">#REF!</definedName>
    <definedName name="BExTY1WXTBXUD0M1NWE12NMAUGCO" hidden="1">#REF!</definedName>
    <definedName name="BExTY5T62H651VC86QM4X7E28JVA" hidden="1">#REF!</definedName>
    <definedName name="BExTY8T41OBZ32MRCWT76H4XO1YE" hidden="1">#REF!</definedName>
    <definedName name="BExTYHCJJ2NWRM1RV59FYR41534U" hidden="1">#REF!</definedName>
    <definedName name="BExTYKCEFJ83LZM95M1V7CSFQVEA" hidden="1">#REF!</definedName>
    <definedName name="BExTYPLA9N640MFRJJQPKXT7P88M" hidden="1">#REF!</definedName>
    <definedName name="BExTZ7F71SNTOX4LLZCK5R9VUMIJ" hidden="1">#REF!</definedName>
    <definedName name="BExTZ8X5G9S3PA4FPSNK7T69W7QT" hidden="1">#REF!</definedName>
    <definedName name="BExTZ97Y0RMR8V5BI9F2H4MFB77O" hidden="1">#REF!</definedName>
    <definedName name="BExTZK5PMCAXJL4DUIGL6H9Y8U4C" hidden="1">#REF!</definedName>
    <definedName name="BExTZKB6L5SXV5UN71YVTCBEIGWY" hidden="1">#REF!</definedName>
    <definedName name="BExTZLICVKK4NBJFEGL270GJ2VQO" hidden="1">#REF!</definedName>
    <definedName name="BExTZO2596CBZKPI7YNA1QQNPAIJ" hidden="1">#REF!</definedName>
    <definedName name="BExTZY8TDV4U7FQL7O10G6VKWKPJ" hidden="1">#REF!</definedName>
    <definedName name="BExU02QNT4LT7H9JPUC4FXTLVGZT" hidden="1">#REF!</definedName>
    <definedName name="BExU091A10QVE7583Q5CAHW138RD" hidden="1">#REF!</definedName>
    <definedName name="BExU0BFJJQO1HJZKI14QGOQ6JROO" hidden="1">#REF!</definedName>
    <definedName name="BExU0FH5WTGW8MRFUFMDDSMJ6YQ5" hidden="1">#REF!</definedName>
    <definedName name="BExU0FMLYKBHXH0JHAD0FA64EF92" hidden="1">#REF!</definedName>
    <definedName name="BExU0GDOIL9U33QGU9ZU3YX3V1I4" hidden="1">#REF!</definedName>
    <definedName name="BExU0HKTO8WJDQDWRTUK5TETM3HS" hidden="1">#REF!</definedName>
    <definedName name="BExU0MTJQPE041ZN7H8UKGV6MZT7" hidden="1">#REF!</definedName>
    <definedName name="BExU0XB6XCXI4SZ92YEUFMW4TAXF" hidden="1">#REF!</definedName>
    <definedName name="BExU0ZUUFYHLUK4M4E8GLGIBBNT0" hidden="1">#REF!</definedName>
    <definedName name="BExU147D6RPG6ZVTSXRKFSVRHSBG" hidden="1">#REF!</definedName>
    <definedName name="BExU16R10W1SOAPNG4CDJ01T7JRE" hidden="1">#REF!</definedName>
    <definedName name="BExU17CKOR3GNIHDNVLH9L1IOJS9" hidden="1">#REF!</definedName>
    <definedName name="BExU1DN4RELJSQTQUF8YK7BNGXKO" hidden="1">#REF!</definedName>
    <definedName name="BExU1GXUTLRPJN4MRINLAPHSZQFG" hidden="1">#REF!</definedName>
    <definedName name="BExU1IL9AOHFO85BZB6S60DK3N8H" hidden="1">#REF!</definedName>
    <definedName name="BExU1NOPS09CLFZL1O31RAF9BQNQ" hidden="1">#REF!</definedName>
    <definedName name="BExU1PH9MOEX1JZVZ3D5M9DXB191" hidden="1">#REF!</definedName>
    <definedName name="BExU1QZEEKJA35IMEOLOJ3ODX0ZA" hidden="1">#REF!</definedName>
    <definedName name="BExU1VRURIWWVJ95O40WA23LMTJD" hidden="1">#REF!</definedName>
    <definedName name="BExU2941Z7GTMQ5O1VVPEU7YRR7P" hidden="1">#REF!</definedName>
    <definedName name="BExU2M5CK6XK55UIHDVYRXJJJRI4" hidden="1">#REF!</definedName>
    <definedName name="BExU2TXVT25ZTOFQAF6CM53Z1RLF" hidden="1">#REF!</definedName>
    <definedName name="BExU2XZLYIU19G7358W5T9E87AFR" hidden="1">#REF!</definedName>
    <definedName name="BExU36DLN4WDDCJ3CFWKTCS4ZW1I" hidden="1">#REF!</definedName>
    <definedName name="BExU3B66MCKJFSKT3HL8B5EJGVX0" hidden="1">#REF!</definedName>
    <definedName name="BExU3D9R4DRJADX0E7E2OZ3T6J9D" hidden="1">#REF!</definedName>
    <definedName name="BExU3HX1IEJGNDJI6N6CLR8ZJK9D" hidden="1">#REF!</definedName>
    <definedName name="BExU3QWQVA35KFNEQYRLU0ZG2TZ0" hidden="1">#REF!</definedName>
    <definedName name="BExU3UNI9NR1RNZR07NSLSZMDOQQ" hidden="1">#REF!</definedName>
    <definedName name="BExU401R18N6XKZKL7CNFOZQCM14" hidden="1">#REF!</definedName>
    <definedName name="BExU42QVGY7TK39W1BIN6CDRG2OE" hidden="1">#REF!</definedName>
    <definedName name="BExU44P2AEX6PD8VC4ISCROUCQSP" hidden="1">#REF!</definedName>
    <definedName name="BExU47OZMS6TCWMEHHF0UCSFLLPI" hidden="1">#REF!</definedName>
    <definedName name="BExU4D36E8TXN0M8KSNGEAFYP4DQ" hidden="1">#REF!</definedName>
    <definedName name="BExU4G31RRVLJ3AC6E1FNEFMXM3O" hidden="1">#REF!</definedName>
    <definedName name="BExU4GDVLPUEWBA4MRYRTQAUNO7B" hidden="1">#REF!</definedName>
    <definedName name="BExU4I148DA7PRCCISLWQ6ABXFK6" hidden="1">#REF!</definedName>
    <definedName name="BExU4L101H2KQHVKCKQ4PBAWZV6K" hidden="1">#REF!</definedName>
    <definedName name="BExU4MIZMMFZZWTK4WHGFZSMWPS8" hidden="1">#REF!</definedName>
    <definedName name="BExU4NA00RRRBGRT6TOB0MXZRCRZ" hidden="1">#REF!</definedName>
    <definedName name="BExU4XWZRGDFLCPK6HI2B3EXIQNU" hidden="1">#REF!</definedName>
    <definedName name="BExU51IFNZXPBDES28457LR8X60M" hidden="1">#REF!</definedName>
    <definedName name="BExU529CJ5AWHU0WNPZUYLVVT9GO" hidden="1">#REF!</definedName>
    <definedName name="BExU529I6YHVOG83TJHWSILIQU1S" hidden="1">#REF!</definedName>
    <definedName name="BExU57YCIKPRD8QWL6EU0YR3NG3J" hidden="1">#REF!</definedName>
    <definedName name="BExU5DSTBWXLN6E59B757KRWRI6E" hidden="1">#REF!</definedName>
    <definedName name="BExU5N8L0E2WDEBA4ITD4A8FT8ON" hidden="1">#REF!</definedName>
    <definedName name="BExU5TDWM8NNDHYPQ7OQODTQ368A" hidden="1">#REF!</definedName>
    <definedName name="BExU5X4OX1V1XHS6WSSORVQPP6Z3" hidden="1">#REF!</definedName>
    <definedName name="BExU5XVPARTFMRYHNUTBKDIL4UJN" hidden="1">#REF!</definedName>
    <definedName name="BExU652I7H9VAZUT3XOYPGPLDDVX" hidden="1">#REF!</definedName>
    <definedName name="BExU66KMFBAP8JCVG9VM1RD1TNFF" hidden="1">#REF!</definedName>
    <definedName name="BExU67BIP4IDGLTCZMUKNEA7DFWZ" hidden="1">#REF!</definedName>
    <definedName name="BExU68IOM3CB3TACNAE9565TW7SH" hidden="1">#REF!</definedName>
    <definedName name="BExU6AM82KN21E82HMWVP3LWP9IL" hidden="1">#REF!</definedName>
    <definedName name="BExU6FEU1MRHU98R9YOJC5OKUJ6L" hidden="1">#REF!</definedName>
    <definedName name="BExU6KIAJ663Y8W8QMU4HCF183DF" hidden="1">#REF!</definedName>
    <definedName name="BExU6KT19B4PG6SHXFBGBPLM66KT" hidden="1">#REF!</definedName>
    <definedName name="BExU6MWL30NHY8I1G97R2SU1TD1Y" hidden="1">#REF!</definedName>
    <definedName name="BExU6PAVKIOAIMQ9XQIHHF1SUAGO" hidden="1">#REF!</definedName>
    <definedName name="BExU6WXXC7SSQDMHSLUN5C2V4IYX" hidden="1">#REF!</definedName>
    <definedName name="BExU73387E74XE8A9UKZLZNJYY65" hidden="1">#REF!</definedName>
    <definedName name="BExU76ZHCJM8I7VSICCMSTC33O6U" hidden="1">#REF!</definedName>
    <definedName name="BExU77L1ZM2BRJB4M5RWTLREPRBO" hidden="1">#REF!</definedName>
    <definedName name="BExU7BBTUF8BQ42DSGM94X5TG5GF" hidden="1">#REF!</definedName>
    <definedName name="BExU7DVMNLPZ8DIZKTOS0GLZESXN" hidden="1">#REF!</definedName>
    <definedName name="BExU7HH4EAHFQHT4AXKGWAWZP3I0" hidden="1">#REF!</definedName>
    <definedName name="BExU7MF1ZVPDHOSMCAXOSYICHZ4I" hidden="1">#REF!</definedName>
    <definedName name="BExU7O2BJ6D5YCKEL6FD2EFCWYRX" hidden="1">#REF!</definedName>
    <definedName name="BExU7Q0JS9YIUKUPNSSAIDK2KJAV" hidden="1">#REF!</definedName>
    <definedName name="BExU7VUWIK7942LR3XULMKX3BJWZ" hidden="1">#REF!</definedName>
    <definedName name="BExU7ZB1JGJFNWIUE0UV5OWC33JL" hidden="1">#REF!</definedName>
    <definedName name="BExU80I6AE5OU7P7F5V7HWIZBJ4P" hidden="1">#REF!</definedName>
    <definedName name="BExU85AUW6RSKQIVXFO60KKE5T20" hidden="1">#REF!</definedName>
    <definedName name="BExU86NB26MCPYIISZ36HADONGT2" hidden="1">#REF!</definedName>
    <definedName name="BExU885EZZNSZV3GP298UJ8LB7OL" hidden="1">#REF!</definedName>
    <definedName name="BExU89XZ24NAEGSD8GN6NKO3596G" hidden="1">#REF!</definedName>
    <definedName name="BExU8FSAUP9TUZ1NO9WXK80QPHWV" hidden="1">#REF!</definedName>
    <definedName name="BExU8FSGATXULCM675VF1KYAHGP1" hidden="1">#REF!</definedName>
    <definedName name="BExU8KFLAN778MBN93NYZB0FV30G" hidden="1">#REF!</definedName>
    <definedName name="BExU8S2O68RLH6LUDGJKFXMKKE5J" hidden="1">#REF!</definedName>
    <definedName name="BExU8UX9JX3XLB47YZ8GFXE0V7R2" hidden="1">#REF!</definedName>
    <definedName name="BExU8V2QEONF9R0X2D3R15MZ0GVY" hidden="1">#REF!</definedName>
    <definedName name="BExU91DC3DGKPZD6LTER2IRTF89C" hidden="1">#REF!</definedName>
    <definedName name="BExU96M1J7P9DZQ3S9H0C12KGYTW" hidden="1">#REF!</definedName>
    <definedName name="BExU9B98E0WUJ89KDTIKL2K0JEM7" hidden="1">#REF!</definedName>
    <definedName name="BExU9F05OR1GZ3057R6UL3WPEIYI" hidden="1">#REF!</definedName>
    <definedName name="BExU9GCSO5YILIKG6VAHN13DL75K" hidden="1">#REF!</definedName>
    <definedName name="BExU9KJOZLO15N11MJVN782NFGJ0" hidden="1">#REF!</definedName>
    <definedName name="BExU9LG29XU2K1GNKRO4438JYQZE" hidden="1">#REF!</definedName>
    <definedName name="BExU9RW36I5Z6JIXUIUB3PJH86LT" hidden="1">#REF!</definedName>
    <definedName name="BExUA28AO7OWDG3H23Q0CL4B7BHW" hidden="1">#REF!</definedName>
    <definedName name="BExUA5O923FFNEBY8BPO1TU3QGBM" hidden="1">#REF!</definedName>
    <definedName name="BExUA6Q4K25VH452AQ3ZIRBCMS61" hidden="1">#REF!</definedName>
    <definedName name="BExUAA0T49Y1REXDIU01PB9EKCZA" hidden="1">#REF!</definedName>
    <definedName name="BExUAFV4JMBSM2SKBQL9NHL0NIBS" hidden="1">#REF!</definedName>
    <definedName name="BExUAMWQODKBXMRH1QCMJLJBF8M7" hidden="1">#REF!</definedName>
    <definedName name="BExUAX8WS5OPVLCDXRGKTU2QMTFO" hidden="1">#REF!</definedName>
    <definedName name="BExUB33FJHDI3XKPQSVL75HO9RQ3" hidden="1">#REF!</definedName>
    <definedName name="BExUB3JHDL430WKBOVB9KNTSWU3Q" hidden="1">#REF!</definedName>
    <definedName name="BExUB8HLEXSBVPZ5AXNQEK96F1N4" hidden="1">#REF!</definedName>
    <definedName name="BExUBCDVZIEA7YT0LPSMHL5ZSERQ" hidden="1">#REF!</definedName>
    <definedName name="BExUBKXBUCN760QYU7Q8GESBWOQH" hidden="1">#REF!</definedName>
    <definedName name="BExUBL83ED0P076RN9RJ8P1MZ299" hidden="1">#REF!</definedName>
    <definedName name="BExUBN64LPXX4Z738WO97YQ5MXMX" hidden="1">#REF!</definedName>
    <definedName name="BExUBNRVHXRIJBHKA2TWL10IFYUF" hidden="1">#REF!</definedName>
    <definedName name="BExUBPV8GB3LLCKQZCK9OFOFPN4G" hidden="1">#REF!</definedName>
    <definedName name="BExUC623BDYEODBN0N4DO6PJQ7NU" hidden="1">#REF!</definedName>
    <definedName name="BExUC8WH8TCKBB5313JGYYQ1WFLT" hidden="1">#REF!</definedName>
    <definedName name="BExUCAEGQZ6PB4AG64761OAR17RY" hidden="1">#REF!</definedName>
    <definedName name="BExUCFCDK6SPH86I6STXX8X3WMC4" hidden="1">#REF!</definedName>
    <definedName name="BExUCLC6AQ5KR6LXSAXV4QQ8ASVG" hidden="1">#REF!</definedName>
    <definedName name="BExUD4IOJ12X3PJG5WXNNGDRCKAP" hidden="1">#REF!</definedName>
    <definedName name="BExUD9WX9BWK72UWVSLYZJLAY5VY" hidden="1">#REF!</definedName>
    <definedName name="BExUDBEUJH9IACZDBL1VAUWPG0QW" hidden="1">#REF!</definedName>
    <definedName name="BExUDEV0CYVO7Y5IQQBEJ6FUY9S6" hidden="1">#REF!</definedName>
    <definedName name="BExUDQ3JPLF15XXZMZ6T43VLXCV3" hidden="1">#REF!</definedName>
    <definedName name="BExUDWOXQGIZW0EAIIYLQUPXF8YV" hidden="1">#REF!</definedName>
    <definedName name="BExUDXAIC17W1FUU8Z10XUAVB7CS" hidden="1">#REF!</definedName>
    <definedName name="BExUE5OMY7OAJQ9WR8C8HG311ORP" hidden="1">#REF!</definedName>
    <definedName name="BExUEFKOQWXXGRNLAOJV2BJ66UB8" hidden="1">#REF!</definedName>
    <definedName name="BExUEJGX3OQQP5KFRJSRCZ70EI9V" hidden="1">#REF!</definedName>
    <definedName name="BExUEYR71COFS2X8PDNU21IPMQEU" hidden="1">#REF!</definedName>
    <definedName name="BExVPRLJ9I6RX45EDVFSQGCPJSOK" hidden="1">#REF!</definedName>
    <definedName name="BExVR15ITEN8TF2H5MGLG77YNGFE" hidden="1">#REF!</definedName>
    <definedName name="BExVR8NAH73TVNEQ6TXX8GAYA4RX" hidden="1">#REF!</definedName>
    <definedName name="BExVS6TAND82CBJNY4L4SO9LKEMV" hidden="1">#REF!</definedName>
    <definedName name="BExVSL787C8E4HFQZ2NVLT35I2XV" hidden="1">#REF!</definedName>
    <definedName name="BExVSTFTVV14SFGHQUOJL5SQ5TX9" hidden="1">#REF!</definedName>
    <definedName name="BExVT3MPE8LQ5JFN3HQIFKSQ80U4" hidden="1">#REF!</definedName>
    <definedName name="BExVT7TRK3NZHPME2TFBXOF1WBR9" hidden="1">#REF!</definedName>
    <definedName name="BExVT9H0R0T7WGQAAC0HABMG54YM" hidden="1">#REF!</definedName>
    <definedName name="BExVTCMDDEDGLUIMUU6BSFHEWTOP" hidden="1">#REF!</definedName>
    <definedName name="BExVTCMDQMLKRA2NQR72XU6Y54IK" hidden="1">#REF!</definedName>
    <definedName name="BExVTCRV8FQ5U9OYWWL44N6KFNHU" hidden="1">#REF!</definedName>
    <definedName name="BExVTNESHPVG0A0KZ7BRX26MS0PF" hidden="1">#REF!</definedName>
    <definedName name="BExVTTJVTNRSBHBTUZ78WG2JM5MK" hidden="1">#REF!</definedName>
    <definedName name="BExVTUAYUR922VXBNO4MN569BULR" hidden="1">#REF!</definedName>
    <definedName name="BExVTW3OZ04QHKTFPPDM5JDNT6C1" hidden="1">#REF!</definedName>
    <definedName name="BExVTXLMYR87BC04D1ERALPUFVPG" hidden="1">#REF!</definedName>
    <definedName name="BExVU6QMM5J49S1312H8AMNK3Y8U" hidden="1">#REF!</definedName>
    <definedName name="BExVUL9V3H8ZF6Y72LQBBN639YAA" hidden="1">#REF!</definedName>
    <definedName name="BExVV5T14N2HZIK7HQ4P2KG09U0J" hidden="1">#REF!</definedName>
    <definedName name="BExVV7R410VYLADLX9LNG63ID6H1" hidden="1">#REF!</definedName>
    <definedName name="BExVVA033OB71P301YYKYS90S2LK" hidden="1">#REF!</definedName>
    <definedName name="BExVVCEED4JEKF59OV0G3T4XFMFO" hidden="1">#REF!</definedName>
    <definedName name="BExVVPFO2J7FMSRPD36909HN4BZJ" hidden="1">#REF!</definedName>
    <definedName name="BExVVQ19AQ3VCARJOC38SF7OYE9Y" hidden="1">#REF!</definedName>
    <definedName name="BExVVQ19TAECID45CS4HXT1RD3AQ" hidden="1">#REF!</definedName>
    <definedName name="BExVW02N3EDFQ9VY9QZNBSZK94UY" hidden="1">#REF!</definedName>
    <definedName name="BExVW3YV5XGIVJ97UUPDJGJ2P15B" hidden="1">#REF!</definedName>
    <definedName name="BExVW5X571GEYR5SCU1Z2DHKWM79" hidden="1">#REF!</definedName>
    <definedName name="BExVW6YTKA098AF57M4PHNQ54XMH" hidden="1">#REF!</definedName>
    <definedName name="BExVWINKCH0V0NUWH363SMXAZE62" hidden="1">#REF!</definedName>
    <definedName name="BExVWYU8EK669NP172GEIGCTVPPA" hidden="1">#REF!</definedName>
    <definedName name="BExVX3HJPV9ZPAY12RMBV261NE68" hidden="1">#REF!</definedName>
    <definedName name="BExVX3MV7PCNP6M1Y9FW4VTH84XU" hidden="1">#REF!</definedName>
    <definedName name="BExVX3MVJ0GHWPP1EL59ZQNKMX0B" hidden="1">#REF!</definedName>
    <definedName name="BExVX3XN2DRJKL8EDBIG58RYQ36R" hidden="1">#REF!</definedName>
    <definedName name="BExVXDZ63PUART77BBR5SI63TPC6" hidden="1">#REF!</definedName>
    <definedName name="BExVXHKI6LFYMGWISMPACMO247HL" hidden="1">#REF!</definedName>
    <definedName name="BExVXLX2BZ5EF2X6R41BTKRJR1NM" hidden="1">#REF!</definedName>
    <definedName name="BExVY11V7U1SAY4QKYE0PBSPD7LW" hidden="1">#REF!</definedName>
    <definedName name="BExVY1SV37DL5YU59HS4IG3VBCP4" hidden="1">#REF!</definedName>
    <definedName name="BExVY3WFGJKSQA08UF9NCMST928Y" hidden="1">#REF!</definedName>
    <definedName name="BExVY7N7APOSX562C86T41J73BNN" hidden="1">#REF!</definedName>
    <definedName name="BExVY7XZS7ZEEEI66TWUYUKRGMHJ" hidden="1">#REF!</definedName>
    <definedName name="BExVY954UOEVQEIC5OFO4NEWVKAQ" hidden="1">#REF!</definedName>
    <definedName name="BExVYHDYIV5397LC02V4FEP8VD6W" hidden="1">#REF!</definedName>
    <definedName name="BExVYOVIZDA18YIQ0A30Q052PCAK" hidden="1">#REF!</definedName>
    <definedName name="BExVYPRVL62K32SK1CXG2808TGHO" hidden="1">#REF!</definedName>
    <definedName name="BExVYQIXPEM6J4JVP78BRHIC05PV" hidden="1">#REF!</definedName>
    <definedName name="BExVYUF7H69PVBL4WXVOCOL5DWRJ" hidden="1">#REF!</definedName>
    <definedName name="BExVYVGWN7SONLVDH9WJ2F1JS264" hidden="1">#REF!</definedName>
    <definedName name="BExVZ9EO732IK6MNMG17Y1EFTJQC" hidden="1">#REF!</definedName>
    <definedName name="BExVZB1Y5J4UL2LKK0363EU7GIJ1" hidden="1">#REF!</definedName>
    <definedName name="BExVZESW4KWQ72XZ6AAT3JSAGMMO" hidden="1">#REF!</definedName>
    <definedName name="BExVZJQVO5LQ0BJH5JEN5NOBIAF6" hidden="1">#REF!</definedName>
    <definedName name="BExVZNXWS91RD7NXV5NE2R3C8WW7" hidden="1">#REF!</definedName>
    <definedName name="BExW0386REQRCQCVT9BCX80UPTRY" hidden="1">#REF!</definedName>
    <definedName name="BExW08X7MUCAUZUT84HH2K0HG8JM" hidden="1">#REF!</definedName>
    <definedName name="BExW0FYP4WXY71CYUG40SUBG9UWU" hidden="1">#REF!</definedName>
    <definedName name="BExW0HBAR94L0RTT4FLGEJ88FO94" hidden="1">#REF!</definedName>
    <definedName name="BExW0HBC1RMZ2GDGOGDTNAOOFO74" hidden="1">#REF!</definedName>
    <definedName name="BExW0J9IAJA75MQMRVGCTZ34V2WA" hidden="1">#REF!</definedName>
    <definedName name="BExW0PJY0QT1YYHEOQPDHHNJJOC5" hidden="1">#REF!</definedName>
    <definedName name="BExW0RI61B4VV0ARXTFVBAWRA1C5" hidden="1">#REF!</definedName>
    <definedName name="BExW0ZFZK22WVH1ET2MVEUVKIIWF" hidden="1">#REF!</definedName>
    <definedName name="BExW1BVUYQTKMOR56MW7RVRX4L1L" hidden="1">#REF!</definedName>
    <definedName name="BExW1F1220628FOMTW5UAATHRJHK" hidden="1">#REF!</definedName>
    <definedName name="BExW1TKA0Z9OP2DTG50GZR5EG8C7" hidden="1">#REF!</definedName>
    <definedName name="BExW1U0JLKQ094DW5MMOI8UHO09V" hidden="1">#REF!</definedName>
    <definedName name="BExW22PGTQTO5C5TK1RQUWPR4X8X" hidden="1">#REF!</definedName>
    <definedName name="BExW27CKTHXIQCUL3RSLAFEQV8VT" hidden="1">#REF!</definedName>
    <definedName name="BExW283NP9D366XFPXLGSCI5UB0L" hidden="1">#REF!</definedName>
    <definedName name="BExW29WF535OHEG91SW5OF7MQBU2" hidden="1">#REF!</definedName>
    <definedName name="BExW2H3C8WJSBW5FGTFKVDVJC4CL" hidden="1">#REF!</definedName>
    <definedName name="BExW2MSCKPGF5K3I7TL4KF5ISUOL" hidden="1">#REF!</definedName>
    <definedName name="BExW2PXK3R97A2O6LXFX77KXWNIY" hidden="1">#REF!</definedName>
    <definedName name="BExW2SMO90FU9W8DVVES6Q4E6BZR" hidden="1">#REF!</definedName>
    <definedName name="BExW35YV9V70DFOPLUGI2W7IYOU2" hidden="1">#REF!</definedName>
    <definedName name="BExW36V9N91OHCUMGWJQL3I5P4JK" hidden="1">#REF!</definedName>
    <definedName name="BExW3EIBA1J9Q9NA9VCGZGRS8WV7" hidden="1">#REF!</definedName>
    <definedName name="BExW3FEO8FI8N6AGQKYEG4SQVJWB" hidden="1">#REF!</definedName>
    <definedName name="BExW3GB28STOMJUSZEIA7YKYNS4Y" hidden="1">#REF!</definedName>
    <definedName name="BExW3QSNZE4DSB6IC96HN8GQBG6R" hidden="1">#REF!</definedName>
    <definedName name="BExW3T1K638HT5E0Y8MMK108P5JT" hidden="1">#REF!</definedName>
    <definedName name="BExW4217ZHL9VO39POSTJOD090WU" hidden="1">#REF!</definedName>
    <definedName name="BExW4GPW71EBF8XPS2QGVQHBCDX3" hidden="1">#REF!</definedName>
    <definedName name="BExW4JKC5837JBPCOJV337ZVYYY3" hidden="1">#REF!</definedName>
    <definedName name="BExW4L7R1NVUKEQSVWZPXWCI6NVN" hidden="1">#REF!</definedName>
    <definedName name="BExW4QR9FV9MP5K610THBSM51RYO" hidden="1">#REF!</definedName>
    <definedName name="BExW4S980QVHHT7SZ0CMVH1Z25PN" hidden="1">#REF!</definedName>
    <definedName name="BExW4W5HHUEZ3O9DYN9KJZWC1FEL" hidden="1">#REF!</definedName>
    <definedName name="BExW4Z029R9E19ZENN3WEA3VDAD1" hidden="1">#REF!</definedName>
    <definedName name="BExW5AZNT6IAZGNF2C879ODHY1B8" hidden="1">#REF!</definedName>
    <definedName name="BExW5EFO6R6U4UQLT4G2G4W9SX94" hidden="1">#REF!</definedName>
    <definedName name="BExW5P2M8MLQGVCGHJE4OPWHO854" hidden="1">#REF!</definedName>
    <definedName name="BExW5WPU27WD4NWZOT0ZEJIDLX5J" hidden="1">#REF!</definedName>
    <definedName name="BExW5X64UZDAB8GEIIQBWQV66NV9" hidden="1">#REF!</definedName>
    <definedName name="BExW61NYOHBXEBCZ80ZJTB38E7BS" hidden="1">#REF!</definedName>
    <definedName name="BExW64T5GUYKW4V1314DJGUR4ABG" hidden="1">#REF!</definedName>
    <definedName name="BExW660AV1TUV2XNUPD65RZR3QOO" hidden="1">#REF!</definedName>
    <definedName name="BExW66LVVZK656PQY1257QMHP2AY" hidden="1">#REF!</definedName>
    <definedName name="BExW6EJPHAP1TWT380AZLXNHR22P" hidden="1">#REF!</definedName>
    <definedName name="BExW6G1PJ38H10DVLL8WPQ736OEB" hidden="1">#REF!</definedName>
    <definedName name="BExW6QE0VJ5RRAQZB4SWWF8JTHCL" hidden="1">#REF!</definedName>
    <definedName name="BExW6WJ2VW51JNF32JZF98WJDRR3" hidden="1">#REF!</definedName>
    <definedName name="BExW74MG1WIOS7FRGX4CXWYNPZV1" hidden="1">#REF!</definedName>
    <definedName name="BExW782LBJUIVCV6ACRLJBIKVJFQ" hidden="1">#REF!</definedName>
    <definedName name="BExW794A74Z5F2K8LVQLD6VSKXUE" hidden="1">#REF!</definedName>
    <definedName name="BExW7NSY9CQA1O23DAZ9TYTC0PAO" hidden="1">#REF!</definedName>
    <definedName name="BExW7Q79RJWXCSWJIY4GLGGQXX5G" hidden="1">#REF!</definedName>
    <definedName name="BExW89DT2OUQ24LOFUS7BMP44P4B" hidden="1">#REF!</definedName>
    <definedName name="BExW8K0SSIPSKBVP06IJ71600HJZ" hidden="1">#REF!</definedName>
    <definedName name="BExW8NM8DJJESE7GF7VGTO2XO6P1" hidden="1">#REF!</definedName>
    <definedName name="BExW8T0GVY3ZYO4ACSBLHS8SH895" hidden="1">#REF!</definedName>
    <definedName name="BExW8YEP73JMMU9HZ08PM4WHJQZ4" hidden="1">#REF!</definedName>
    <definedName name="BExW937AT53OZQRHNWQZ5BVH24IE" hidden="1">#REF!</definedName>
    <definedName name="BExW95LN5N0LYFFVP7GJEGDVDLF0" hidden="1">#REF!</definedName>
    <definedName name="BExW967733Q8RAJOHR2GJ3HO8JIW" hidden="1">#REF!</definedName>
    <definedName name="BExW9G39X58B5FGJEE8EY65TJ80A" hidden="1">#REF!</definedName>
    <definedName name="BExW9JZK2CSFMKED1TX7YD9FRDO3" hidden="1">#REF!</definedName>
    <definedName name="BExW9POK1KIOI0ALS5MZIKTDIYMA" hidden="1">#REF!</definedName>
    <definedName name="BExW9TVLB7OIHTG98I7I4EXBL61S" hidden="1">#REF!</definedName>
    <definedName name="BExXLDE6PN4ESWT3LXJNQCY94NE4" hidden="1">#REF!</definedName>
    <definedName name="BExXLDOYNIS8GLKISUIBXIOW06CA" hidden="1">#REF!</definedName>
    <definedName name="BExXLQVPK2H3IF0NDDA5CT612EUK" hidden="1">#REF!</definedName>
    <definedName name="BExXLR6IO70TYTACKQH9M5PGV24J" hidden="1">#REF!</definedName>
    <definedName name="BExXM065WOLYRYHGHOJE0OOFXA4M" hidden="1">#REF!</definedName>
    <definedName name="BExXM3GUNXVDM82KUR17NNUMQCNI" hidden="1">#REF!</definedName>
    <definedName name="BExXMA28M8SH7MKIGETSDA72WUIZ" hidden="1">#REF!</definedName>
    <definedName name="BExXMOLHIAHDLFSA31PUB36SC3I9" hidden="1">#REF!</definedName>
    <definedName name="BExXMT8T5Z3M2JBQN65X2LKH0YQI" hidden="1">#REF!</definedName>
    <definedName name="BExXN1XNO7H60M9X1E7EVWFJDM5N" hidden="1">#REF!</definedName>
    <definedName name="BExXN22ZOTIW49GPLWFYKVM90FNZ" hidden="1">#REF!</definedName>
    <definedName name="BExXN4C031W9DK73MJHKL8YT1QA8" hidden="1">#REF!</definedName>
    <definedName name="BExXN6QAP8UJQVN4R4BQKPP4QK35" hidden="1">#REF!</definedName>
    <definedName name="BExXN82T396JLSW2X5HYEUZKDISJ" hidden="1">#REF!</definedName>
    <definedName name="BExXNBOA39T2X6Y5Y5GZ5DDNA1AX" hidden="1">#REF!</definedName>
    <definedName name="BExXND6872VJ3M2PGT056WQMWBHD" hidden="1">#REF!</definedName>
    <definedName name="BExXNPM24UN2PGVL9D1TUBFRIKR4" hidden="1">#REF!</definedName>
    <definedName name="BExXNRUWHTVKJZUNKVBFHLNVSDV2" hidden="1">#REF!</definedName>
    <definedName name="BExXNSLYWITH4246M4YVOUIV04ZJ" hidden="1">#REF!</definedName>
    <definedName name="BExXNWYB165VO9MHARCL5WLCHWS0" hidden="1">#REF!</definedName>
    <definedName name="BExXO1G5TG80TSHNS86X0DXO6YHY" hidden="1">#REF!</definedName>
    <definedName name="BExXO278QHQN8JDK5425EJ615ECC" hidden="1">#REF!</definedName>
    <definedName name="BExXO6E9ABFOYA2LVN6RLW4BO9G6" hidden="1">#REF!</definedName>
    <definedName name="BExXO6ZP85325PSLSXWM38N73O6V" hidden="1">#REF!</definedName>
    <definedName name="BExXOBHOP0WGFHI2Y9AO4L440UVQ" hidden="1">#REF!</definedName>
    <definedName name="BExXOHSAD2NSHOLLMZ2JWA4I3I1R" hidden="1">#REF!</definedName>
    <definedName name="BExXOJQBVBDGLVEYZAE7AL8F0VWX" hidden="1">#REF!</definedName>
    <definedName name="BExXOMQ9421Y32TZ81U6YGIP35QU" hidden="1">#REF!</definedName>
    <definedName name="BExXP80B5FGA00JCM7UXKPI3PB7Y" hidden="1">#REF!</definedName>
    <definedName name="BExXP85M4WXYVN1UVHUTOEKEG5XS" hidden="1">#REF!</definedName>
    <definedName name="BExXPDUMN4B85QFXGPSJPII52QR3" hidden="1">#REF!</definedName>
    <definedName name="BExXPELOTHOAG0OWILLAH94OZV5J" hidden="1">#REF!</definedName>
    <definedName name="BExXPS31W1VD2NMIE4E37LHVDF0L" hidden="1">#REF!</definedName>
    <definedName name="BExXPUMU4BLFWI2L0MHMM5F3OUPL" hidden="1">#REF!</definedName>
    <definedName name="BExXPW4T61ZDY62YRA122KZGOYK6" hidden="1">#REF!</definedName>
    <definedName name="BExXPZKYEMVF5JOC14HYOOYQK6JK" hidden="1">#REF!</definedName>
    <definedName name="BExXQ06J7OF0O2FO4WR0QK93RJ17" hidden="1">#REF!</definedName>
    <definedName name="BExXQ89PA10X79WBWOEP1AJX1OQM" hidden="1">#REF!</definedName>
    <definedName name="BExXQCGQGGYSI0LTRVR73MUO50AW" hidden="1">#REF!</definedName>
    <definedName name="BExXQEEXFHDQ8DSRAJSB5ET6J004" hidden="1">#REF!</definedName>
    <definedName name="BExXQH41O5HZAH8BO6HCFY8YC3TU" hidden="1">#REF!</definedName>
    <definedName name="BExXQHPNAFE4M6C2HYRCQNIU9D31" hidden="1">#REF!</definedName>
    <definedName name="BExXQIRBLQSLAJTFL7224FCFUTKH" hidden="1">#REF!</definedName>
    <definedName name="BExXQJIEF5R3QQ6D8HO3NGPU0IQC" hidden="1">#REF!</definedName>
    <definedName name="BExXQMYEOGRO69K9BLZF14USRMVP" hidden="1">#REF!</definedName>
    <definedName name="BExXQS1SGPIQX0ESRMCECOYMUQQJ"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3FSEXAHSXEQNJORWFCPX86N" hidden="1">#REF!</definedName>
    <definedName name="BExXR3W3FKYQBLR299HO9RZ70C43" hidden="1">#REF!</definedName>
    <definedName name="BExXR46U23CRRBV6IZT982MAEQKI" hidden="1">#REF!</definedName>
    <definedName name="BExXR8OKAVX7O70V5IYG2PRKXSTI" hidden="1">#REF!</definedName>
    <definedName name="BExXRA6N6XCLQM6XDV724ZIH6G93" hidden="1">#REF!</definedName>
    <definedName name="BExXRABZ1CNKCG6K1MR6OUFHF7J9" hidden="1">#REF!</definedName>
    <definedName name="BExXRBOFETC0OTJ6WY3VPMFH03VB" hidden="1">#REF!</definedName>
    <definedName name="BExXRD13K1S9Y3JGR7CXSONT7RJZ" hidden="1">#REF!</definedName>
    <definedName name="BExXRHIY77F53DUYX7CMZPXGRDAG" hidden="1">#REF!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V5QP3Z0KAQ1EQT9JYT2FV0L" hidden="1">#REF!</definedName>
    <definedName name="BExXRZ20LZZCW8LVGDK0XETOTSAI" hidden="1">#REF!</definedName>
    <definedName name="BExXRZNM651EJ5HJPGKGTVYLAZQ1" hidden="1">#REF!</definedName>
    <definedName name="BExXS63O4OMWMNXXAODZQFSDG33N" hidden="1">#REF!</definedName>
    <definedName name="BExXSBSP1TOY051HSPEPM0AEIO2M" hidden="1">#REF!</definedName>
    <definedName name="BExXSBY0S70HRJ1R0POASBK3RJTG" hidden="1">#REF!</definedName>
    <definedName name="BExXSC8RFK5D68FJD2HI4K66SA6I" hidden="1">#REF!</definedName>
    <definedName name="BExXSNHC88W4UMXEOIOOATJAIKZO" hidden="1">#REF!</definedName>
    <definedName name="BExXSTBS08WIA9TLALV3UQ2Z3MRG" hidden="1">#REF!</definedName>
    <definedName name="BExXSVQ2WOJJ73YEO8Q2FK60V4G8" hidden="1">#REF!</definedName>
    <definedName name="BExXTHLRNL82GN7KZY3TOLO508N7" hidden="1">#REF!</definedName>
    <definedName name="BExXTINEGPKZ75DCUCEF3QOV6OES" hidden="1">#REF!</definedName>
    <definedName name="BExXTKAV4Y4JQ7D62LKGD89F9WMF" hidden="1">#REF!</definedName>
    <definedName name="BExXTL72MKEQSQH9L2OTFLU8DM2B" hidden="1">#REF!</definedName>
    <definedName name="BExXTM3M4RTCRSX7VGAXGQNPP668" hidden="1">#REF!</definedName>
    <definedName name="BExXTOCF78J7WY6FOVBRY1N2RBBR" hidden="1">#REF!</definedName>
    <definedName name="BExXTP3GYO6Z9RTKKT10XA0UTV3T" hidden="1">#REF!</definedName>
    <definedName name="BExXTZKZ4CG92ZQLIRKEXXH9BFIR" hidden="1">#REF!</definedName>
    <definedName name="BExXU4J2BM2964GD5UZHM752Q4NS" hidden="1">#REF!</definedName>
    <definedName name="BExXU6XDTT7RM93KILIDEYPA9XKF" hidden="1">#REF!</definedName>
    <definedName name="BExXU8VLZA7WLPZ3RAQZGNERUD26" hidden="1">#REF!</definedName>
    <definedName name="BExXUB9RSLSCNN5ETLXY72DAPZZM" hidden="1">#REF!</definedName>
    <definedName name="BExXUFRM82XQIN2T8KGLDQL1IBQW" hidden="1">#REF!</definedName>
    <definedName name="BExXUQEQBF6FI240ZGIF9YXZSRAU" hidden="1">#REF!</definedName>
    <definedName name="BExXUYND6EJO7CJ5KRICV4O1JNWK" hidden="1">#REF!</definedName>
    <definedName name="BExXV1HWKTB46UXT08JLMPP8P4SP" hidden="1">#REF!</definedName>
    <definedName name="BExXV6FWG4H3S2QEUJZYIXILNGJ7" hidden="1">#REF!</definedName>
    <definedName name="BExXVK87BMMO6LHKV0CFDNIQVIBS" hidden="1">#REF!</definedName>
    <definedName name="BExXVKZ9WXPGL6IVY6T61IDD771I" hidden="1">#REF!</definedName>
    <definedName name="BExXW0K72T1Y8K1I4VZT87UY9S2G" hidden="1">#REF!</definedName>
    <definedName name="BExXW27MMXHXUXX78SDTBE1JYTHT" hidden="1">#REF!</definedName>
    <definedName name="BExXW2YIM2MYBSHRIX0RP9D4PRMN" hidden="1">#REF!</definedName>
    <definedName name="BExXWBNE4KTFSXKVSRF6WX039WPB" hidden="1">#REF!</definedName>
    <definedName name="BExXWCEFPM2UFC3LC37H8GSMA5GA" hidden="1">#REF!</definedName>
    <definedName name="BExXWFP5AYE7EHYTJWBZSQ8PQ0YX" hidden="1">#REF!</definedName>
    <definedName name="BExXWVFIBQT8OY1O41FRFPFGXQHK" hidden="1">#REF!</definedName>
    <definedName name="BExXWWXHBZHA9J3N8K47F84X0M0L" hidden="1">#REF!</definedName>
    <definedName name="BExXX4VFN6GIPKDOVB4O409C9E7G" hidden="1">#REF!</definedName>
    <definedName name="BExXXBM521DL8R4ZX7NZ3DBCUOR5" hidden="1">#REF!</definedName>
    <definedName name="BExXXC7OZI33XZ03NRMEP7VRLQK4" hidden="1">#REF!</definedName>
    <definedName name="BExXXH5N3NKBQ7BCJPJTBF8CYM2Q" hidden="1">#REF!</definedName>
    <definedName name="BExXXKWLM4D541BH6O8GOJMHFHMW" hidden="1">#REF!</definedName>
    <definedName name="BExXXPPA1Q87XPI97X0OXCPBPDON" hidden="1">#REF!</definedName>
    <definedName name="BExXXVUDA98IZTQ6MANKU4MTTDVR" hidden="1">#REF!</definedName>
    <definedName name="BExXXZQNZY6IZI45DJXJK0MQZWA7" hidden="1">#REF!</definedName>
    <definedName name="BExXY0SAZOPJMDG9GOR625UDCCS8" hidden="1">#REF!</definedName>
    <definedName name="BExXY2FR7PFLXNGA6J0Z6IQF8TYJ" hidden="1">#REF!</definedName>
    <definedName name="BExXY5QFG6QP94SFT3935OBM8Y4K" hidden="1">#REF!</definedName>
    <definedName name="BExXY7TYEBFXRYUYIFHTN65RJ8EW" hidden="1">#REF!</definedName>
    <definedName name="BExXYLBHANUXC5FCTDDTGOVD3GQS" hidden="1">#REF!</definedName>
    <definedName name="BExXYMNYAYH3WA2ZCFAYKZID9ZCI" hidden="1">#REF!</definedName>
    <definedName name="BExXYYT12SVN2VDMLVNV4P3ISD8T" hidden="1">#REF!</definedName>
    <definedName name="BExXYZPDV04BCYM7A3VHE46AL8IQ" hidden="1">#REF!</definedName>
    <definedName name="BExXZ3WEYVVV9XKKD5E86QEX5U57" hidden="1">#REF!</definedName>
    <definedName name="BExXZ4CKWN3R9HA311KINBA3R2K4" hidden="1">#REF!</definedName>
    <definedName name="BExXZ6QU5C0UMWY7U4BHVZNIPANK" hidden="1">#REF!</definedName>
    <definedName name="BExXZEDWUYH25UZMW2QU2RXFILJE" hidden="1">#REF!</definedName>
    <definedName name="BExXZFVV4YB42AZ3H1I40YG3JAPU" hidden="1">#REF!</definedName>
    <definedName name="BExXZHJ9T2JELF12CHHGD54J1B0C" hidden="1">#REF!</definedName>
    <definedName name="BExXZM14XID3OAA88OURJ7QSZW1E" hidden="1">#REF!</definedName>
    <definedName name="BExXZNJ2X1TK2LRK5ZY3MX49H5T7" hidden="1">#REF!</definedName>
    <definedName name="BExXZOVPCEP495TQSON6PSRQ8XCY" hidden="1">#REF!</definedName>
    <definedName name="BExXZXKH7NBARQQAZM69Z57IH1MM" hidden="1">#REF!</definedName>
    <definedName name="BExY05T95YHBLI9ZYWFFT2O2B871" hidden="1">#REF!</definedName>
    <definedName name="BExY07WSDH5QEVM7BJXJK2ZRAI1O" hidden="1">#REF!</definedName>
    <definedName name="BExY0C3UBVC4M59JIRXVQ8OWAJC1" hidden="1">#REF!</definedName>
    <definedName name="BExY0OE8GFHMLLTEAFIOQTOPEVPB" hidden="1">#REF!</definedName>
    <definedName name="BExY0OJHW85S0VKBA8T4HTYPYBOS" hidden="1">#REF!</definedName>
    <definedName name="BExY0T1E034D7XAXNC6F7540LLIE" hidden="1">#REF!</definedName>
    <definedName name="BExY0XTZLHN49J2JH94BYTKBJLT3" hidden="1">#REF!</definedName>
    <definedName name="BExY11FH9TXHERUYGG8FE50U7H7J" hidden="1">#REF!</definedName>
    <definedName name="BExY180UKNW5NIAWD6ZUYTFEH8QS" hidden="1">#REF!</definedName>
    <definedName name="BExY1B62JAF3X4SOHJ4OK48OJ0CQ" hidden="1">#REF!</definedName>
    <definedName name="BExY1DPTV4LSY9MEOUGXF8X052NA" hidden="1">#REF!</definedName>
    <definedName name="BExY1FIMLW9L499KIE7ZJ706UYLM" hidden="1">#REF!</definedName>
    <definedName name="BExY1GK9ELBEKDD7O6HR6DUO8YGO" hidden="1">#REF!</definedName>
    <definedName name="BExY1NWOXXFV9GGZ3PX444LZ8TVX" hidden="1">#REF!</definedName>
    <definedName name="BExY1ONMI973LYH6W67SZIDXWDA0" hidden="1">#REF!</definedName>
    <definedName name="BExY1QGD0SPOLFG5XUT153ID17G3" hidden="1">#REF!</definedName>
    <definedName name="BExY1UCL0RND63LLSM9X5SFRG117" hidden="1">#REF!</definedName>
    <definedName name="BExY1WAT3937L08HLHIRQHMP2A3H" hidden="1">#REF!</definedName>
    <definedName name="BExY1YEBOSLMID7LURP8QB46AI91" hidden="1">#REF!</definedName>
    <definedName name="BExY2FS4LFX9OHOTQT7SJ2PXAC25" hidden="1">#REF!</definedName>
    <definedName name="BExY2GDPCZPVU0IQ6IJIB1YQQRQ6" hidden="1">#REF!</definedName>
    <definedName name="BExY2GTSZ3VA9TXLY7KW1LIAKJ61" hidden="1">#REF!</definedName>
    <definedName name="BExY2IXBR1SGYZH08T7QHKEFS8HA" hidden="1">#REF!</definedName>
    <definedName name="BExY2Q4B5FUDA5VU4VRUHX327QN0" hidden="1">#REF!</definedName>
    <definedName name="BExY300C1PJY908RE65HBVBE3GHW" hidden="1">#REF!</definedName>
    <definedName name="BExY3BUHF49HBMC20Z30YPLFCPS7" hidden="1">#REF!</definedName>
    <definedName name="BExY3C59PDF2BON135CH8LLYNO9W" hidden="1">#REF!</definedName>
    <definedName name="BExY3FAME3HIN2RXBJJ7BFZOQELW" hidden="1">#REF!</definedName>
    <definedName name="BExY3HOSK7YI364K15OX70AVR6F1" hidden="1">#REF!</definedName>
    <definedName name="BExY3JXT10HDV8IRQXYNHEEU49VD" hidden="1">#REF!</definedName>
    <definedName name="BExY3PS9FF16S8QWSYU89GM4E8VB" hidden="1">#REF!</definedName>
    <definedName name="BExY3T89AUR83SOAZZ3OMDEJDQ39" hidden="1">#REF!</definedName>
    <definedName name="BExY3YMHKXSM8ZA6J2QVK2F5QV01" hidden="1">#REF!</definedName>
    <definedName name="BExY4DRA1NB56I6KHB22C0U0NKPH" hidden="1">#REF!</definedName>
    <definedName name="BExY4DWRD206ZWZOQCX8IIHBZWVU" hidden="1">#REF!</definedName>
    <definedName name="BExY4MG771JQ84EMIVB6HQGGHZY7" hidden="1">#REF!</definedName>
    <definedName name="BExY4PQUTBYZGBCOH80JJH5VLRD6" hidden="1">#REF!</definedName>
    <definedName name="BExY4PWCSFB8P3J3TBQB2MD67263" hidden="1">#REF!</definedName>
    <definedName name="BExY4RZW3KK11JLYBA4DWZ92M6LQ" hidden="1">#REF!</definedName>
    <definedName name="BExY4SW8AV0ZS8G2TZLIRJTOBSGD" hidden="1">#REF!</definedName>
    <definedName name="BExY4XOVTTNVZ577RLIEC7NZQFIX" hidden="1">#REF!</definedName>
    <definedName name="BExY50JAF5CG01GTHAUS7I4ZLUDC" hidden="1">#REF!</definedName>
    <definedName name="BExY53J7EXFEOFTRNAHLK7IH3ACB" hidden="1">#REF!</definedName>
    <definedName name="BExY5515SJTJS3VM80M3YYR0WF37" hidden="1">#REF!</definedName>
    <definedName name="BExY5515WE39FQ3EG5QHG67V9C0O" hidden="1">#REF!</definedName>
    <definedName name="BExY5986WNAD8NFCPXC9TVLBU4FG" hidden="1">#REF!</definedName>
    <definedName name="BExY5BXBLQUW4SOF44M3WMGHRNE2" hidden="1">#REF!</definedName>
    <definedName name="BExY5DF9MS25IFNWGJ1YAS5MDN8R" hidden="1">#REF!</definedName>
    <definedName name="BExY5ERVGL3UM2MGT8LJ0XPKTZEK" hidden="1">#REF!</definedName>
    <definedName name="BExY5EX6NJFK8W754ZVZDN5DS04K" hidden="1">#REF!</definedName>
    <definedName name="BExY5S3XD1NJT109CV54IFOHVLQ6" hidden="1">#REF!</definedName>
    <definedName name="BExY5TB2VAI3GHKCPXMCVIOM8B8W" hidden="1">#REF!</definedName>
    <definedName name="BExY6KVS1MMZ2R34PGEFR2BMTU9W" hidden="1">#REF!</definedName>
    <definedName name="BExY6Q9YY7LW745GP7CYOGGSPHGE" hidden="1">#REF!</definedName>
    <definedName name="BExZIA3C8LKJTEH3MKQ57KJH5TA2" hidden="1">#REF!</definedName>
    <definedName name="BExZIIHH3QNQE3GFMHEE4UMHY6WQ" hidden="1">#REF!</definedName>
    <definedName name="BExZIYO22G5UXOB42GDLYGVRJ6U7" hidden="1">#REF!</definedName>
    <definedName name="BExZJ7I9T8XU4MZRKJ1VVU76V2LZ" hidden="1">#REF!</definedName>
    <definedName name="BExZJA22HQFUO0AXG89KJGS2WE03" hidden="1">#REF!</definedName>
    <definedName name="BExZJMY170JCUU1RWASNZ1HJPRTA" hidden="1">#REF!</definedName>
    <definedName name="BExZJOQR77H0P4SUKVYACDCFBBXO" hidden="1">#REF!</definedName>
    <definedName name="BExZJS6RG34ODDY9HMZ0O34MEMSB" hidden="1">#REF!</definedName>
    <definedName name="BExZJU4ZJUO53Z0ZDKXRX3KI682X" hidden="1">#REF!</definedName>
    <definedName name="BExZK34NR4BAD7HJAP7SQ926UQP3" hidden="1">#REF!</definedName>
    <definedName name="BExZK3FGPHH5H771U7D5XY7XBS6E" hidden="1">#REF!</definedName>
    <definedName name="BExZKGRIH1C8XY2R7Z1LHBXCBRJC" hidden="1">#REF!</definedName>
    <definedName name="BExZKHYORG3O8C772XPFHM1N8T80" hidden="1">#REF!</definedName>
    <definedName name="BExZKJRF2IRR57DG9CLC7MSHWNNN" hidden="1">#REF!</definedName>
    <definedName name="BExZKV5GYXO0X760SBD9TWTIQHGI" hidden="1">#REF!</definedName>
    <definedName name="BExZL6E4YVXRUN7ZGF2BIGIXFR8K" hidden="1">#REF!</definedName>
    <definedName name="BExZLCDWOXSAL3E45Y87GOH1NUUX" hidden="1">#REF!</definedName>
    <definedName name="BExZLGVLMKTPFXG42QYT0PO81G7F" hidden="1">#REF!</definedName>
    <definedName name="BExZLHRZMB1LAT56CZDZRRPS2Q5E" hidden="1">#REF!</definedName>
    <definedName name="BExZLKMK7LRK14S09WLMH7MXSQXM" hidden="1">#REF!</definedName>
    <definedName name="BExZLT5ZPFGYISDYWOPOK90JLRBR" hidden="1">#REF!</definedName>
    <definedName name="BExZM7JVLG0W8EG5RBU915U3SKBY" hidden="1">#REF!</definedName>
    <definedName name="BExZM85FOVUFF110XMQ9O2ODSJUK" hidden="1">#REF!</definedName>
    <definedName name="BExZMF1MMTZ1TA14PZ8ASSU2CBSP" hidden="1">#REF!</definedName>
    <definedName name="BExZMKL5YQZD7F0FUCSVFGLPFK52" hidden="1">#REF!</definedName>
    <definedName name="BExZMOC3VNZALJM71X2T6FV91GTB" hidden="1">#REF!</definedName>
    <definedName name="BExZMXH39OB0I43XEL3K11U3G9PM" hidden="1">#REF!</definedName>
    <definedName name="BExZMZQ3RBKDHT5GLFNLS52OSJA0" hidden="1">#REF!</definedName>
    <definedName name="BExZN2F7Y2J2L2LN5WZRG949MS4A" hidden="1">#REF!</definedName>
    <definedName name="BExZN847WUWKRYTZWG9TCQZJS3OL" hidden="1">#REF!</definedName>
    <definedName name="BExZNH3VISFF4NQI11BZDP5IQ7VG" hidden="1">#REF!</definedName>
    <definedName name="BExZNIB2Z0PW4MJVTRVEDQX8NTGC" hidden="1">#REF!</definedName>
    <definedName name="BExZNJ1Y8RSOGU7HCLNI4JJ9WA8U" hidden="1">#REF!</definedName>
    <definedName name="BExZNJYCFYVMAOI62GB2BABK1ELE" hidden="1">#REF!</definedName>
    <definedName name="BExZNT3IENBP4PJ3O1VRGS96XB1T" hidden="1">#REF!</definedName>
    <definedName name="BExZNV707LIU6Z5H6QI6H67LHTI1" hidden="1">#REF!</definedName>
    <definedName name="BExZNVCBKB930QQ9QW7KSGOZ0V1M" hidden="1">#REF!</definedName>
    <definedName name="BExZNW8QJ18X0RSGFDWAE9ZSDX39" hidden="1">#REF!</definedName>
    <definedName name="BExZNZ8LLGVOURFJ5VB7NQL1X2ON" hidden="1">#REF!</definedName>
    <definedName name="BExZNZDWRS6Q40L8OCWFEIVI0A1O" hidden="1">#REF!</definedName>
    <definedName name="BExZO237N1JX4O3DZUDFZ7ON1D9R" hidden="1">#REF!</definedName>
    <definedName name="BExZOBO9NYLGVJQ31LVQ9XS2ZT4N" hidden="1">#REF!</definedName>
    <definedName name="BExZOEIVPQXLMQIOFZKVB6QU4PL2" hidden="1">#REF!</definedName>
    <definedName name="BExZOETNB1CJ3Y2RKLI1ZK0S8Z6H" hidden="1">#REF!</definedName>
    <definedName name="BExZOGBLV9VKIJSZA9FTH6F6I902" hidden="1">#REF!</definedName>
    <definedName name="BExZOL9K1RUXBTLZ6FJ65BIE9G5R" hidden="1">#REF!</definedName>
    <definedName name="BExZOREMVSK4E5VSWM838KHUB8AI" hidden="1">#REF!</definedName>
    <definedName name="BExZOVR745T5P1KS9NV2PXZPZVRG" hidden="1">#REF!</definedName>
    <definedName name="BExZOZSWGLSY2XYVRIS6VSNJDSGD" hidden="1">#REF!</definedName>
    <definedName name="BExZP7AIJKLM6C6CSUIIFAHFBNX2" hidden="1">#REF!</definedName>
    <definedName name="BExZPFU3AP7RASS5X21Q6MTP5DI1" hidden="1">#REF!</definedName>
    <definedName name="BExZPQ0XY507N8FJMVPKCTK8HC9H" hidden="1">#REF!</definedName>
    <definedName name="BExZPUO3WXZZLJS5CMNV98Z7IUYV" hidden="1">#REF!</definedName>
    <definedName name="BExZPWBJ4H8RND8XVKNCJ474L2J6" hidden="1">#REF!</definedName>
    <definedName name="BExZQ37OVBR25U32CO2YYVPZOMR5" hidden="1">#REF!</definedName>
    <definedName name="BExZQ3IHNAFF2HI20IH754T349LH" hidden="1">#REF!</definedName>
    <definedName name="BExZQ3NT7H06VO0AR48WHZULZB93" hidden="1">#REF!</definedName>
    <definedName name="BExZQ7PJU07SEJMDX18U9YVDC2GU" hidden="1">#REF!</definedName>
    <definedName name="BExZQ97GRS1JT451BUNZG7OVGF7Q" hidden="1">#REF!</definedName>
    <definedName name="BExZQIHTGHK7OOI2Y2PN3JYBY82I" hidden="1">#REF!</definedName>
    <definedName name="BExZQJJMGU5MHQOILGXGJPAQI5XI" hidden="1">#REF!</definedName>
    <definedName name="BExZQXBYEBN28QUH1KOVW6KKA5UM" hidden="1">#REF!</definedName>
    <definedName name="BExZQZKT146WEN8FTVZ7Y5TSB8L5" hidden="1">#REF!</definedName>
    <definedName name="BExZR485AKBH93YZ08CMUC3WROED" hidden="1">#REF!</definedName>
    <definedName name="BExZR7TL98P2PPUVGIZYR5873DWW" hidden="1">#REF!</definedName>
    <definedName name="BExZRF5UGVC58CUYYSCNLU9ONWKY" hidden="1">#REF!</definedName>
    <definedName name="BExZRGD1603X5ACFALUUDKCD7X48" hidden="1">#REF!</definedName>
    <definedName name="BExZRGNSUPG6TBX2L292MP1PLVMU" hidden="1">#REF!</definedName>
    <definedName name="BExZRP1X6UVLN1UOLHH5VF4STP1O" hidden="1">#REF!</definedName>
    <definedName name="BExZRQ930U6OCYNV00CH5I0Q4LPE" hidden="1">#REF!</definedName>
    <definedName name="BExZRW8W514W8OZ72YBONYJ64GXF" hidden="1">#REF!</definedName>
    <definedName name="BExZRWJP2BUVFJPO8U8ATQEP0LZU" hidden="1">#REF!</definedName>
    <definedName name="BExZRYN6TKLS1N70DLRI2IKWN37Q" hidden="1">#REF!</definedName>
    <definedName name="BExZS1CBTC8QC8S2HIB93A2TPFQA" hidden="1">#REF!</definedName>
    <definedName name="BExZS2OY9JTSSP01ZQ6V2T2LO5R9" hidden="1">#REF!</definedName>
    <definedName name="BExZSI9USDLZAN8LI8M4YYQL24GZ" hidden="1">#REF!</definedName>
    <definedName name="BExZSS0LA2JY4ZLJ1Z5YCMLJJZCH" hidden="1">#REF!</definedName>
    <definedName name="BExZSYRAL38T8SFTHLEC94VZAPTB" hidden="1">#REF!</definedName>
    <definedName name="BExZSZ21VX9ESDG8PFXHDLT82KLO" hidden="1">#REF!</definedName>
    <definedName name="BExZT099CSLD6DJMIKJKIXDO8GD5" hidden="1">#REF!</definedName>
    <definedName name="BExZT4G9XWEXQ18D0PEKSEHI6WID" hidden="1">#REF!</definedName>
    <definedName name="BExZTAQV2QVSZY5Y3VCCWUBSBW9P" hidden="1">#REF!</definedName>
    <definedName name="BExZTC8S1L60TW34BLBQLDKD9RH4" hidden="1">#REF!</definedName>
    <definedName name="BExZTCP3AS1RQUH3NNZGOJY7ORHW" hidden="1">#REF!</definedName>
    <definedName name="BExZTHSI2FX56PWRSNX9H5EWTZFO" hidden="1">#REF!</definedName>
    <definedName name="BExZTI3AL8B1G2062QTLOCKY8I8C" hidden="1">#REF!</definedName>
    <definedName name="BExZTJL3HVBFY139H6CJHEQCT1EL" hidden="1">#REF!</definedName>
    <definedName name="BExZTLOL8OPABZI453E0KVNA1GJS" hidden="1">#REF!</definedName>
    <definedName name="BExZTT6J3X0TOX0ZY6YPLUVMCW9X" hidden="1">#REF!</definedName>
    <definedName name="BExZTW6ECBRA0BBITWBQ8R93RMCL" hidden="1">#REF!</definedName>
    <definedName name="BExZTYQ1JEJ7OY2XU5OVPIV2ST7B" hidden="1">#REF!</definedName>
    <definedName name="BExZU2BHYAOKSCBM3C5014ZF6IXS" hidden="1">#REF!</definedName>
    <definedName name="BExZU2RMJTXOCS0ROPMYPE6WTD87" hidden="1">#REF!</definedName>
    <definedName name="BExZUF7G8FENTJKH9R1XUWXM6CWD" hidden="1">#REF!</definedName>
    <definedName name="BExZUNARUJBIZ08VCAV3GEVBIR3D" hidden="1">#REF!</definedName>
    <definedName name="BExZUSZSJZU49WES7TCI0N0HW4M5" hidden="1">#REF!</definedName>
    <definedName name="BExZUSZT5496UMBP4LFSLTR1GVEW" hidden="1">#REF!</definedName>
    <definedName name="BExZUT54340I38GVCV79EL116WR0" hidden="1">#REF!</definedName>
    <definedName name="BExZUYDULCX65H9OZ9JHPBNKF3MI" hidden="1">#REF!</definedName>
    <definedName name="BExZV2QD5ZDK3AGDRULLA7JB46C3" hidden="1">#REF!</definedName>
    <definedName name="BExZV4OFC4E044NV2AK8G2UA1XAF" hidden="1">#REF!</definedName>
    <definedName name="BExZVBQ29OM0V8XAL3HL0JIM0MMU" hidden="1">#REF!</definedName>
    <definedName name="BExZVCRRWDAEMKOMWLKW8Y589BTB" hidden="1">#REF!</definedName>
    <definedName name="BExZVEPYS6HYXG8RN9GMWZTHDEMK" hidden="1">#REF!</definedName>
    <definedName name="BExZVLM4T9ORS4ZWHME46U4Q103C" hidden="1">#REF!</definedName>
    <definedName name="BExZVM7OZWPPRH5YQW50EYMMIW1A" hidden="1">#REF!</definedName>
    <definedName name="BExZVPYGX2C5OSHMZ6F0KBKZ6B1S" hidden="1">#REF!</definedName>
    <definedName name="BExZVW92BIGOE7S7BGNAK369OBAA" hidden="1">#REF!</definedName>
    <definedName name="BExZW5UARC8W9AQNLJX2I5WQWS5F" hidden="1">#REF!</definedName>
    <definedName name="BExZW7HRGN6A9YS41KI2B2UUMJ7X" hidden="1">#REF!</definedName>
    <definedName name="BExZW8ZPNV43UXGOT98FDNIBQHZY" hidden="1">#REF!</definedName>
    <definedName name="BExZWKZ5N3RDXU8MZ8HQVYYD8O0F" hidden="1">#REF!</definedName>
    <definedName name="BExZWO4ITR24TI60TY7ZB4VTJJ3K" hidden="1">#REF!</definedName>
    <definedName name="BExZWSMC9T48W74GFGQCIUJ8ZPP3" hidden="1">#REF!</definedName>
    <definedName name="BExZWTO13WI5HYOD923V9HWRJYKJ" hidden="1">#REF!</definedName>
    <definedName name="BExZWUF2V4HY3HI8JN9ZVPRWK1H3" hidden="1">#REF!</definedName>
    <definedName name="BExZWX45URTK9KYDJHEXL1OTZ833" hidden="1">#REF!</definedName>
    <definedName name="BExZX0EWQEZO86WDAD9A4EAEZ012" hidden="1">#REF!</definedName>
    <definedName name="BExZX1WSR48BBWSFW7QP7EUMPQM7" hidden="1">#REF!</definedName>
    <definedName name="BExZX2T6ZT2DZLYSDJJBPVIT5OK2" hidden="1">#REF!</definedName>
    <definedName name="BExZX8I6XYE9MJFC5JUG3ZJE9YCS" hidden="1">#REF!</definedName>
    <definedName name="BExZXOJDELULNLEH7WG0OYJT0NJ4" hidden="1">#REF!</definedName>
    <definedName name="BExZXOOTRNUK8LGEAZ8ZCFW9KXQ1" hidden="1">#REF!</definedName>
    <definedName name="BExZXT6JOXNKEDU23DKL8XZAJZIH" hidden="1">#REF!</definedName>
    <definedName name="BExZXUTYW1HWEEZ1LIX4OQWC7HL1" hidden="1">#REF!</definedName>
    <definedName name="BExZXY4NKQL9QD76YMQJ15U1C2G8" hidden="1">#REF!</definedName>
    <definedName name="BExZXYA4YA3LROELPDUCJ8SP9YM0" hidden="1">#REF!</definedName>
    <definedName name="BExZXYQ7U5G08FQGUIGYT14QCBOF" hidden="1">#REF!</definedName>
    <definedName name="BExZY02V77YJBMODJSWZOYCMPS5X" hidden="1">#REF!</definedName>
    <definedName name="BExZY49QRZIR6CA41LFA9LM6EULU" hidden="1">#REF!</definedName>
    <definedName name="BExZZ24YQOBUJTDPVU4JE2DI81OU" hidden="1">#REF!</definedName>
    <definedName name="BExZZ2FQA9A8C7CJKMEFQ9VPSLCE" hidden="1">#REF!</definedName>
    <definedName name="BExZZC6HAIITD2LG9VYL7VF2213L" hidden="1">#REF!</definedName>
    <definedName name="BExZZCHAVHW8C2H649KRGVQ0WVRT" hidden="1">#REF!</definedName>
    <definedName name="BExZZTK54OTLF2YB68BHGOS27GEN" hidden="1">#REF!</definedName>
    <definedName name="BExZZX5LNMXWHX5WKP9XRZI1YZA1" hidden="1">#REF!</definedName>
    <definedName name="BExZZXB3JQQG4SIZS4MRU6NNW7HI" hidden="1">#REF!</definedName>
    <definedName name="BExZZZEMIIFKMLLV4DJKX5TB9R5V" hidden="1">#REF!</definedName>
    <definedName name="bgt">#REF!</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h" hidden="1">#REF!</definedName>
    <definedName name="BLPB1" hidden="1">#REF!</definedName>
    <definedName name="BLPH1" hidden="1">#REF!</definedName>
    <definedName name="BLPH10" hidden="1">#REF!</definedName>
    <definedName name="BLPH100" hidden="1">#REF!</definedName>
    <definedName name="BLPH1000" hidden="1">#REF!</definedName>
    <definedName name="BLPH1001" hidden="1">#REF!</definedName>
    <definedName name="BLPH1002" hidden="1">#REF!</definedName>
    <definedName name="BLPH1003" hidden="1">#REF!</definedName>
    <definedName name="BLPH1004" hidden="1">#REF!</definedName>
    <definedName name="BLPH1005" hidden="1">#REF!</definedName>
    <definedName name="BLPH1006" hidden="1">#REF!</definedName>
    <definedName name="BLPH1007" hidden="1">#REF!</definedName>
    <definedName name="BLPH1008" hidden="1">#REF!</definedName>
    <definedName name="BLPH1009" hidden="1">#REF!</definedName>
    <definedName name="BLPH101" hidden="1">#REF!</definedName>
    <definedName name="BLPH1010" hidden="1">#REF!</definedName>
    <definedName name="BLPH1011" hidden="1">#REF!</definedName>
    <definedName name="BLPH1012" hidden="1">#REF!</definedName>
    <definedName name="BLPH1013" hidden="1">#REF!</definedName>
    <definedName name="BLPH1014" hidden="1">#REF!</definedName>
    <definedName name="BLPH1015" hidden="1">#REF!</definedName>
    <definedName name="BLPH1016" hidden="1">#REF!</definedName>
    <definedName name="BLPH1017" hidden="1">#REF!</definedName>
    <definedName name="BLPH1018" hidden="1">#REF!</definedName>
    <definedName name="BLPH1019" hidden="1">#REF!</definedName>
    <definedName name="BLPH102" hidden="1">#REF!</definedName>
    <definedName name="BLPH1020" hidden="1">#REF!</definedName>
    <definedName name="BLPH1021" hidden="1">#REF!</definedName>
    <definedName name="BLPH1022" hidden="1">#REF!</definedName>
    <definedName name="BLPH1023" hidden="1">#REF!</definedName>
    <definedName name="BLPH1024" hidden="1">#REF!</definedName>
    <definedName name="BLPH1025" hidden="1">#REF!</definedName>
    <definedName name="BLPH1026" hidden="1">#REF!</definedName>
    <definedName name="BLPH1027" hidden="1">#REF!</definedName>
    <definedName name="BLPH1028" hidden="1">#REF!</definedName>
    <definedName name="BLPH1029" hidden="1">#REF!</definedName>
    <definedName name="BLPH103" hidden="1">#REF!</definedName>
    <definedName name="BLPH1030" hidden="1">#REF!</definedName>
    <definedName name="BLPH1031" hidden="1">#REF!</definedName>
    <definedName name="BLPH1032" hidden="1">#REF!</definedName>
    <definedName name="BLPH1033" hidden="1">#REF!</definedName>
    <definedName name="BLPH1034" hidden="1">#REF!</definedName>
    <definedName name="BLPH1035" hidden="1">#REF!</definedName>
    <definedName name="BLPH1036" hidden="1">#REF!</definedName>
    <definedName name="BLPH1037" hidden="1">#REF!</definedName>
    <definedName name="BLPH1038" hidden="1">#REF!</definedName>
    <definedName name="BLPH1039" hidden="1">#REF!</definedName>
    <definedName name="BLPH104" hidden="1">#REF!</definedName>
    <definedName name="BLPH1040" hidden="1">#REF!</definedName>
    <definedName name="BLPH1041" hidden="1">#REF!</definedName>
    <definedName name="BLPH1042" hidden="1">#REF!</definedName>
    <definedName name="BLPH1043" hidden="1">#REF!</definedName>
    <definedName name="BLPH1044" hidden="1">#REF!</definedName>
    <definedName name="BLPH1045" hidden="1">#REF!</definedName>
    <definedName name="BLPH1046" hidden="1">#REF!</definedName>
    <definedName name="BLPH1047" hidden="1">#REF!</definedName>
    <definedName name="BLPH1048" hidden="1">#REF!</definedName>
    <definedName name="BLPH1049" hidden="1">#REF!</definedName>
    <definedName name="BLPH105" hidden="1">#REF!</definedName>
    <definedName name="BLPH1050" hidden="1">#REF!</definedName>
    <definedName name="BLPH1051" hidden="1">#REF!</definedName>
    <definedName name="BLPH1052" hidden="1">#REF!</definedName>
    <definedName name="BLPH1053" hidden="1">#REF!</definedName>
    <definedName name="BLPH1054" hidden="1">#REF!</definedName>
    <definedName name="BLPH1055" hidden="1">#REF!</definedName>
    <definedName name="BLPH1056" hidden="1">#REF!</definedName>
    <definedName name="BLPH1057" hidden="1">#REF!</definedName>
    <definedName name="BLPH1058" hidden="1">#REF!</definedName>
    <definedName name="BLPH1059" hidden="1">#REF!</definedName>
    <definedName name="BLPH106" hidden="1">#REF!</definedName>
    <definedName name="BLPH1060" hidden="1">#REF!</definedName>
    <definedName name="BLPH1061" hidden="1">#REF!</definedName>
    <definedName name="BLPH1062" hidden="1">#REF!</definedName>
    <definedName name="BLPH1063" hidden="1">#REF!</definedName>
    <definedName name="BLPH1064" hidden="1">#REF!</definedName>
    <definedName name="BLPH1065" hidden="1">#REF!</definedName>
    <definedName name="BLPH1066" hidden="1">#REF!</definedName>
    <definedName name="BLPH1067" hidden="1">#REF!</definedName>
    <definedName name="BLPH1068" hidden="1">#REF!</definedName>
    <definedName name="BLPH1069" hidden="1">#REF!</definedName>
    <definedName name="BLPH107" hidden="1">#REF!</definedName>
    <definedName name="BLPH1070" hidden="1">#REF!</definedName>
    <definedName name="BLPH1071" hidden="1">#REF!</definedName>
    <definedName name="BLPH1072" hidden="1">#REF!</definedName>
    <definedName name="BLPH1073" hidden="1">#REF!</definedName>
    <definedName name="BLPH1074" hidden="1">#REF!</definedName>
    <definedName name="BLPH1075" hidden="1">#REF!</definedName>
    <definedName name="BLPH1076" hidden="1">#REF!</definedName>
    <definedName name="BLPH1077" hidden="1">#REF!</definedName>
    <definedName name="BLPH1078" hidden="1">#REF!</definedName>
    <definedName name="BLPH1079" hidden="1">#REF!</definedName>
    <definedName name="BLPH108" hidden="1">#REF!</definedName>
    <definedName name="BLPH1080" hidden="1">#REF!</definedName>
    <definedName name="BLPH1081" hidden="1">#REF!</definedName>
    <definedName name="BLPH1082" hidden="1">#REF!</definedName>
    <definedName name="BLPH1083" hidden="1">#REF!</definedName>
    <definedName name="BLPH1084" hidden="1">#REF!</definedName>
    <definedName name="BLPH1085" hidden="1">#REF!</definedName>
    <definedName name="BLPH1086" hidden="1">#REF!</definedName>
    <definedName name="BLPH1087" hidden="1">#REF!</definedName>
    <definedName name="BLPH1088" hidden="1">#REF!</definedName>
    <definedName name="BLPH1089" hidden="1">#REF!</definedName>
    <definedName name="BLPH109" hidden="1">#REF!</definedName>
    <definedName name="BLPH1090" hidden="1">#REF!</definedName>
    <definedName name="BLPH1091" hidden="1">#REF!</definedName>
    <definedName name="BLPH1092" hidden="1">#REF!</definedName>
    <definedName name="BLPH1093" hidden="1">#REF!</definedName>
    <definedName name="BLPH1094" hidden="1">#REF!</definedName>
    <definedName name="BLPH1095" hidden="1">#REF!</definedName>
    <definedName name="BLPH1096" hidden="1">#REF!</definedName>
    <definedName name="BLPH1097" hidden="1">#REF!</definedName>
    <definedName name="BLPH1098" hidden="1">#REF!</definedName>
    <definedName name="BLPH1099" hidden="1">#REF!</definedName>
    <definedName name="BLPH11" hidden="1">#REF!</definedName>
    <definedName name="BLPH110" hidden="1">#REF!</definedName>
    <definedName name="BLPH1100" hidden="1">#REF!</definedName>
    <definedName name="BLPH1101" hidden="1">#REF!</definedName>
    <definedName name="BLPH1102" hidden="1">#REF!</definedName>
    <definedName name="BLPH1103" hidden="1">#REF!</definedName>
    <definedName name="BLPH1104" hidden="1">#REF!</definedName>
    <definedName name="BLPH1105" hidden="1">#REF!</definedName>
    <definedName name="BLPH1106" hidden="1">#REF!</definedName>
    <definedName name="BLPH1107" hidden="1">#REF!</definedName>
    <definedName name="BLPH1108" hidden="1">#REF!</definedName>
    <definedName name="BLPH1109" hidden="1">#REF!</definedName>
    <definedName name="BLPH111" hidden="1">#REF!</definedName>
    <definedName name="BLPH1110" hidden="1">#REF!</definedName>
    <definedName name="BLPH1111" hidden="1">#REF!</definedName>
    <definedName name="BLPH1112" hidden="1">#REF!</definedName>
    <definedName name="BLPH1113" hidden="1">#REF!</definedName>
    <definedName name="BLPH1114" hidden="1">#REF!</definedName>
    <definedName name="BLPH1115" hidden="1">#REF!</definedName>
    <definedName name="BLPH1116" hidden="1">#REF!</definedName>
    <definedName name="BLPH1117" hidden="1">#REF!</definedName>
    <definedName name="BLPH1118" hidden="1">#REF!</definedName>
    <definedName name="BLPH1119" hidden="1">#REF!</definedName>
    <definedName name="BLPH112" hidden="1">#REF!</definedName>
    <definedName name="BLPH1120" hidden="1">#REF!</definedName>
    <definedName name="BLPH1121" hidden="1">#REF!</definedName>
    <definedName name="BLPH1122" hidden="1">#REF!</definedName>
    <definedName name="BLPH1123" hidden="1">#REF!</definedName>
    <definedName name="BLPH1124" hidden="1">#REF!</definedName>
    <definedName name="BLPH1125" hidden="1">#REF!</definedName>
    <definedName name="BLPH1126" hidden="1">#REF!</definedName>
    <definedName name="BLPH1127" hidden="1">#REF!</definedName>
    <definedName name="BLPH1128" hidden="1">#REF!</definedName>
    <definedName name="BLPH1129" hidden="1">#REF!</definedName>
    <definedName name="BLPH113" hidden="1">#REF!</definedName>
    <definedName name="BLPH1130" hidden="1">#REF!</definedName>
    <definedName name="BLPH1131" hidden="1">#REF!</definedName>
    <definedName name="BLPH1132" hidden="1">#REF!</definedName>
    <definedName name="BLPH1133" hidden="1">#REF!</definedName>
    <definedName name="BLPH1134" hidden="1">#REF!</definedName>
    <definedName name="BLPH1135" hidden="1">#REF!</definedName>
    <definedName name="BLPH1136" hidden="1">#REF!</definedName>
    <definedName name="BLPH1137" hidden="1">#REF!</definedName>
    <definedName name="BLPH1138" hidden="1">#REF!</definedName>
    <definedName name="BLPH1139" hidden="1">#REF!</definedName>
    <definedName name="BLPH114" hidden="1">#REF!</definedName>
    <definedName name="BLPH1140" hidden="1">#REF!</definedName>
    <definedName name="BLPH1141" hidden="1">#REF!</definedName>
    <definedName name="BLPH1142" hidden="1">#REF!</definedName>
    <definedName name="BLPH1143" hidden="1">#REF!</definedName>
    <definedName name="BLPH1144" hidden="1">#REF!</definedName>
    <definedName name="BLPH1145" hidden="1">#REF!</definedName>
    <definedName name="BLPH1146" hidden="1">#REF!</definedName>
    <definedName name="BLPH1147" hidden="1">#REF!</definedName>
    <definedName name="BLPH1148" hidden="1">#REF!</definedName>
    <definedName name="BLPH1149" hidden="1">#REF!</definedName>
    <definedName name="BLPH115" hidden="1">#REF!</definedName>
    <definedName name="BLPH1150" hidden="1">#REF!</definedName>
    <definedName name="BLPH1151" hidden="1">#REF!</definedName>
    <definedName name="BLPH1152" hidden="1">#REF!</definedName>
    <definedName name="BLPH1153" hidden="1">#REF!</definedName>
    <definedName name="BLPH1154" hidden="1">#REF!</definedName>
    <definedName name="BLPH1155" hidden="1">#REF!</definedName>
    <definedName name="BLPH1156" hidden="1">#REF!</definedName>
    <definedName name="BLPH1157" hidden="1">#REF!</definedName>
    <definedName name="BLPH1158" hidden="1">#REF!</definedName>
    <definedName name="BLPH1159" hidden="1">#REF!</definedName>
    <definedName name="BLPH116" hidden="1">#REF!</definedName>
    <definedName name="BLPH1160" hidden="1">#REF!</definedName>
    <definedName name="BLPH1161" hidden="1">#REF!</definedName>
    <definedName name="BLPH1162" hidden="1">#REF!</definedName>
    <definedName name="BLPH1163" hidden="1">#REF!</definedName>
    <definedName name="BLPH1164" hidden="1">#REF!</definedName>
    <definedName name="BLPH1165" hidden="1">#REF!</definedName>
    <definedName name="BLPH1166" hidden="1">#REF!</definedName>
    <definedName name="BLPH1167" hidden="1">#REF!</definedName>
    <definedName name="BLPH1168" hidden="1">#REF!</definedName>
    <definedName name="BLPH1169" hidden="1">#REF!</definedName>
    <definedName name="BLPH117" hidden="1">#REF!</definedName>
    <definedName name="BLPH1170" hidden="1">#REF!</definedName>
    <definedName name="BLPH1171" hidden="1">#REF!</definedName>
    <definedName name="BLPH1172" hidden="1">#REF!</definedName>
    <definedName name="BLPH1173" hidden="1">#REF!</definedName>
    <definedName name="BLPH1174" hidden="1">#REF!</definedName>
    <definedName name="BLPH1175" hidden="1">#REF!</definedName>
    <definedName name="BLPH1176" hidden="1">#REF!</definedName>
    <definedName name="BLPH1177" hidden="1">#REF!</definedName>
    <definedName name="BLPH1178" hidden="1">#REF!</definedName>
    <definedName name="BLPH1179" hidden="1">#REF!</definedName>
    <definedName name="BLPH118" hidden="1">#REF!</definedName>
    <definedName name="BLPH1180" hidden="1">#REF!</definedName>
    <definedName name="BLPH1181" hidden="1">#REF!</definedName>
    <definedName name="BLPH1182" hidden="1">#REF!</definedName>
    <definedName name="BLPH1183" hidden="1">#REF!</definedName>
    <definedName name="BLPH1184" hidden="1">#REF!</definedName>
    <definedName name="BLPH1185" hidden="1">#REF!</definedName>
    <definedName name="BLPH1186" hidden="1">#REF!</definedName>
    <definedName name="BLPH1187" hidden="1">#REF!</definedName>
    <definedName name="BLPH1188" hidden="1">#REF!</definedName>
    <definedName name="BLPH1189" hidden="1">#REF!</definedName>
    <definedName name="BLPH119" hidden="1">#REF!</definedName>
    <definedName name="BLPH1190" hidden="1">#REF!</definedName>
    <definedName name="BLPH1191" hidden="1">#REF!</definedName>
    <definedName name="BLPH1192" hidden="1">#REF!</definedName>
    <definedName name="BLPH1193" hidden="1">#REF!</definedName>
    <definedName name="BLPH1194" hidden="1">#REF!</definedName>
    <definedName name="BLPH1195" hidden="1">#REF!</definedName>
    <definedName name="BLPH1196" hidden="1">#REF!</definedName>
    <definedName name="BLPH1197" hidden="1">#REF!</definedName>
    <definedName name="BLPH1198" hidden="1">#REF!</definedName>
    <definedName name="BLPH1199" hidden="1">#REF!</definedName>
    <definedName name="BLPH12" hidden="1">#REF!</definedName>
    <definedName name="BLPH120" hidden="1">#REF!</definedName>
    <definedName name="BLPH1200" hidden="1">#REF!</definedName>
    <definedName name="BLPH1201" hidden="1">#REF!</definedName>
    <definedName name="BLPH1202" hidden="1">#REF!</definedName>
    <definedName name="BLPH1203" hidden="1">#REF!</definedName>
    <definedName name="BLPH1204" hidden="1">#REF!</definedName>
    <definedName name="BLPH1205" hidden="1">#REF!</definedName>
    <definedName name="BLPH1206" hidden="1">#REF!</definedName>
    <definedName name="BLPH1207" hidden="1">#REF!</definedName>
    <definedName name="BLPH1208" hidden="1">#REF!</definedName>
    <definedName name="BLPH1209" hidden="1">#REF!</definedName>
    <definedName name="BLPH121" hidden="1">#REF!</definedName>
    <definedName name="BLPH1210" hidden="1">#REF!</definedName>
    <definedName name="BLPH1211" hidden="1">#REF!</definedName>
    <definedName name="BLPH1212" hidden="1">#REF!</definedName>
    <definedName name="BLPH1213" hidden="1">#REF!</definedName>
    <definedName name="BLPH1214" hidden="1">#REF!</definedName>
    <definedName name="BLPH1215" hidden="1">#REF!</definedName>
    <definedName name="BLPH1216" hidden="1">#REF!</definedName>
    <definedName name="BLPH1217" hidden="1">#REF!</definedName>
    <definedName name="BLPH1218" hidden="1">#REF!</definedName>
    <definedName name="BLPH1219" hidden="1">#REF!</definedName>
    <definedName name="BLPH122" hidden="1">#REF!</definedName>
    <definedName name="BLPH1220" hidden="1">#REF!</definedName>
    <definedName name="BLPH1221" hidden="1">#REF!</definedName>
    <definedName name="BLPH1222" hidden="1">#REF!</definedName>
    <definedName name="BLPH1223" hidden="1">#REF!</definedName>
    <definedName name="BLPH1224" hidden="1">#REF!</definedName>
    <definedName name="BLPH1225" hidden="1">#REF!</definedName>
    <definedName name="BLPH1226" hidden="1">#REF!</definedName>
    <definedName name="BLPH1227" hidden="1">#REF!</definedName>
    <definedName name="BLPH1228" hidden="1">#REF!</definedName>
    <definedName name="BLPH1229" hidden="1">#REF!</definedName>
    <definedName name="BLPH123" hidden="1">#REF!</definedName>
    <definedName name="BLPH1230" hidden="1">#REF!</definedName>
    <definedName name="BLPH1231" hidden="1">#REF!</definedName>
    <definedName name="BLPH1232" hidden="1">#REF!</definedName>
    <definedName name="BLPH1233" hidden="1">#REF!</definedName>
    <definedName name="BLPH1234" hidden="1">#REF!</definedName>
    <definedName name="BLPH1235" hidden="1">#REF!</definedName>
    <definedName name="BLPH1236" hidden="1">#REF!</definedName>
    <definedName name="BLPH1237" hidden="1">#REF!</definedName>
    <definedName name="BLPH1238" hidden="1">#REF!</definedName>
    <definedName name="BLPH1239" hidden="1">#REF!</definedName>
    <definedName name="BLPH124" hidden="1">#REF!</definedName>
    <definedName name="BLPH1240" hidden="1">#REF!</definedName>
    <definedName name="BLPH1241" hidden="1">#REF!</definedName>
    <definedName name="BLPH1242" hidden="1">#REF!</definedName>
    <definedName name="BLPH1243" hidden="1">#REF!</definedName>
    <definedName name="BLPH1244" hidden="1">#REF!</definedName>
    <definedName name="BLPH1245" hidden="1">#REF!</definedName>
    <definedName name="BLPH1246" hidden="1">#REF!</definedName>
    <definedName name="BLPH1247" hidden="1">#REF!</definedName>
    <definedName name="BLPH1248" hidden="1">#REF!</definedName>
    <definedName name="BLPH1249" hidden="1">#REF!</definedName>
    <definedName name="BLPH125" hidden="1">#REF!</definedName>
    <definedName name="BLPH1250" hidden="1">#REF!</definedName>
    <definedName name="BLPH1251" hidden="1">#REF!</definedName>
    <definedName name="BLPH1252" hidden="1">#REF!</definedName>
    <definedName name="BLPH1253" hidden="1">#REF!</definedName>
    <definedName name="BLPH1254" hidden="1">#REF!</definedName>
    <definedName name="BLPH1255" hidden="1">#REF!</definedName>
    <definedName name="BLPH1256" hidden="1">#REF!</definedName>
    <definedName name="BLPH1257" hidden="1">#REF!</definedName>
    <definedName name="BLPH1258" hidden="1">#REF!</definedName>
    <definedName name="BLPH1259" hidden="1">#REF!</definedName>
    <definedName name="BLPH126" hidden="1">#REF!</definedName>
    <definedName name="BLPH1260" hidden="1">#REF!</definedName>
    <definedName name="BLPH1261" hidden="1">#REF!</definedName>
    <definedName name="BLPH1262" hidden="1">#REF!</definedName>
    <definedName name="BLPH1263" hidden="1">#REF!</definedName>
    <definedName name="BLPH1264" hidden="1">#REF!</definedName>
    <definedName name="BLPH1265" hidden="1">#REF!</definedName>
    <definedName name="BLPH1266" hidden="1">#REF!</definedName>
    <definedName name="BLPH1267" hidden="1">#REF!</definedName>
    <definedName name="BLPH1268" hidden="1">#REF!</definedName>
    <definedName name="BLPH1269" hidden="1">#REF!</definedName>
    <definedName name="BLPH127" hidden="1">#REF!</definedName>
    <definedName name="BLPH1270" hidden="1">#REF!</definedName>
    <definedName name="BLPH1271" hidden="1">#REF!</definedName>
    <definedName name="BLPH1272" hidden="1">#REF!</definedName>
    <definedName name="BLPH1273" hidden="1">#REF!</definedName>
    <definedName name="BLPH1274" hidden="1">#REF!</definedName>
    <definedName name="BLPH1275" hidden="1">#REF!</definedName>
    <definedName name="BLPH1276" hidden="1">#REF!</definedName>
    <definedName name="BLPH1277" hidden="1">#REF!</definedName>
    <definedName name="BLPH1278" hidden="1">#REF!</definedName>
    <definedName name="BLPH1279" hidden="1">#REF!</definedName>
    <definedName name="BLPH128" hidden="1">#REF!</definedName>
    <definedName name="BLPH1280" hidden="1">#REF!</definedName>
    <definedName name="BLPH1281" hidden="1">#REF!</definedName>
    <definedName name="BLPH1282" hidden="1">#REF!</definedName>
    <definedName name="BLPH1283" hidden="1">#REF!</definedName>
    <definedName name="BLPH1284" hidden="1">#REF!</definedName>
    <definedName name="BLPH1285" hidden="1">#REF!</definedName>
    <definedName name="BLPH1286" hidden="1">#REF!</definedName>
    <definedName name="BLPH1287" hidden="1">#REF!</definedName>
    <definedName name="BLPH1288" hidden="1">#REF!</definedName>
    <definedName name="BLPH1289" hidden="1">#REF!</definedName>
    <definedName name="BLPH129" hidden="1">#REF!</definedName>
    <definedName name="BLPH1290" hidden="1">#REF!</definedName>
    <definedName name="BLPH1291" hidden="1">#REF!</definedName>
    <definedName name="BLPH1292" hidden="1">#REF!</definedName>
    <definedName name="BLPH1293" hidden="1">#REF!</definedName>
    <definedName name="BLPH1294" hidden="1">#REF!</definedName>
    <definedName name="BLPH1295" hidden="1">#REF!</definedName>
    <definedName name="BLPH1296" hidden="1">#REF!</definedName>
    <definedName name="BLPH1297" hidden="1">#REF!</definedName>
    <definedName name="BLPH1298" hidden="1">#REF!</definedName>
    <definedName name="BLPH1299" hidden="1">#REF!</definedName>
    <definedName name="BLPH13" hidden="1">#REF!</definedName>
    <definedName name="BLPH130" hidden="1">#REF!</definedName>
    <definedName name="BLPH1300" hidden="1">#REF!</definedName>
    <definedName name="BLPH1301" hidden="1">#REF!</definedName>
    <definedName name="BLPH1302" hidden="1">#REF!</definedName>
    <definedName name="BLPH1303" hidden="1">#REF!</definedName>
    <definedName name="BLPH1304" hidden="1">#REF!</definedName>
    <definedName name="BLPH1305" hidden="1">#REF!</definedName>
    <definedName name="BLPH1306" hidden="1">#REF!</definedName>
    <definedName name="BLPH1307" hidden="1">#REF!</definedName>
    <definedName name="BLPH1308" hidden="1">#REF!</definedName>
    <definedName name="BLPH1309" hidden="1">#REF!</definedName>
    <definedName name="BLPH131" hidden="1">#REF!</definedName>
    <definedName name="BLPH1310" hidden="1">#REF!</definedName>
    <definedName name="BLPH1311" hidden="1">#REF!</definedName>
    <definedName name="BLPH1312" hidden="1">#REF!</definedName>
    <definedName name="BLPH1313" hidden="1">#REF!</definedName>
    <definedName name="BLPH1314" hidden="1">#REF!</definedName>
    <definedName name="BLPH1315" hidden="1">#REF!</definedName>
    <definedName name="BLPH1316" hidden="1">#REF!</definedName>
    <definedName name="BLPH1317" hidden="1">#REF!</definedName>
    <definedName name="BLPH1318" hidden="1">#REF!</definedName>
    <definedName name="BLPH1319" hidden="1">#REF!</definedName>
    <definedName name="BLPH132" hidden="1">#REF!</definedName>
    <definedName name="BLPH1320" hidden="1">#REF!</definedName>
    <definedName name="BLPH1321" hidden="1">#REF!</definedName>
    <definedName name="BLPH1322" hidden="1">#REF!</definedName>
    <definedName name="BLPH1323" hidden="1">#REF!</definedName>
    <definedName name="BLPH1324" hidden="1">#REF!</definedName>
    <definedName name="BLPH1325" hidden="1">#REF!</definedName>
    <definedName name="BLPH1326" hidden="1">#REF!</definedName>
    <definedName name="BLPH1327" hidden="1">#REF!</definedName>
    <definedName name="BLPH1328" hidden="1">#REF!</definedName>
    <definedName name="BLPH1329" hidden="1">#REF!</definedName>
    <definedName name="BLPH133" hidden="1">#REF!</definedName>
    <definedName name="BLPH1330" hidden="1">#REF!</definedName>
    <definedName name="BLPH1331" hidden="1">#REF!</definedName>
    <definedName name="BLPH1332" hidden="1">#REF!</definedName>
    <definedName name="BLPH1333" hidden="1">#REF!</definedName>
    <definedName name="BLPH1334" hidden="1">#REF!</definedName>
    <definedName name="BLPH1335" hidden="1">#REF!</definedName>
    <definedName name="BLPH1336" hidden="1">#REF!</definedName>
    <definedName name="BLPH1337" hidden="1">#REF!</definedName>
    <definedName name="BLPH1338" hidden="1">#REF!</definedName>
    <definedName name="BLPH1339" hidden="1">#REF!</definedName>
    <definedName name="BLPH1340" hidden="1">#REF!</definedName>
    <definedName name="BLPH1341" hidden="1">#REF!</definedName>
    <definedName name="BLPH1342" hidden="1">#REF!</definedName>
    <definedName name="BLPH1343" hidden="1">#REF!</definedName>
    <definedName name="BLPH1344" hidden="1">#REF!</definedName>
    <definedName name="BLPH1345" hidden="1">#REF!</definedName>
    <definedName name="BLPH1346" hidden="1">#REF!</definedName>
    <definedName name="BLPH1347" hidden="1">#REF!</definedName>
    <definedName name="BLPH1348" hidden="1">#REF!</definedName>
    <definedName name="BLPH1349" hidden="1">#REF!</definedName>
    <definedName name="BLPH135" hidden="1">#REF!</definedName>
    <definedName name="BLPH1350" hidden="1">#REF!</definedName>
    <definedName name="BLPH1351" hidden="1">#REF!</definedName>
    <definedName name="BLPH1352" hidden="1">#REF!</definedName>
    <definedName name="BLPH1353" hidden="1">#REF!</definedName>
    <definedName name="BLPH1354" hidden="1">#REF!</definedName>
    <definedName name="BLPH1355" hidden="1">#REF!</definedName>
    <definedName name="BLPH1356" hidden="1">#REF!</definedName>
    <definedName name="BLPH1357" hidden="1">#REF!</definedName>
    <definedName name="BLPH1358" hidden="1">#REF!</definedName>
    <definedName name="BLPH1359" hidden="1">#REF!</definedName>
    <definedName name="BLPH136" hidden="1">#REF!</definedName>
    <definedName name="BLPH1360" hidden="1">#REF!</definedName>
    <definedName name="BLPH1361" hidden="1">#REF!</definedName>
    <definedName name="BLPH1362" hidden="1">#REF!</definedName>
    <definedName name="BLPH1363" hidden="1">#REF!</definedName>
    <definedName name="BLPH1364" hidden="1">#REF!</definedName>
    <definedName name="BLPH1365" hidden="1">#REF!</definedName>
    <definedName name="BLPH1366" hidden="1">#REF!</definedName>
    <definedName name="BLPH1367" hidden="1">#REF!</definedName>
    <definedName name="BLPH1368" hidden="1">#REF!</definedName>
    <definedName name="BLPH1369" hidden="1">#REF!</definedName>
    <definedName name="BLPH137" hidden="1">#REF!</definedName>
    <definedName name="BLPH1370" hidden="1">#REF!</definedName>
    <definedName name="BLPH1371" hidden="1">#REF!</definedName>
    <definedName name="BLPH1372" hidden="1">#REF!</definedName>
    <definedName name="BLPH1373" hidden="1">#REF!</definedName>
    <definedName name="BLPH1374" hidden="1">#REF!</definedName>
    <definedName name="BLPH1375" hidden="1">#REF!</definedName>
    <definedName name="BLPH1376" hidden="1">#REF!</definedName>
    <definedName name="BLPH1377" hidden="1">#REF!</definedName>
    <definedName name="BLPH1378" hidden="1">#REF!</definedName>
    <definedName name="BLPH1379" hidden="1">#REF!</definedName>
    <definedName name="BLPH138" hidden="1">#REF!</definedName>
    <definedName name="BLPH1380" hidden="1">#REF!</definedName>
    <definedName name="BLPH1381" hidden="1">#REF!</definedName>
    <definedName name="BLPH1382" hidden="1">#REF!</definedName>
    <definedName name="BLPH1383" hidden="1">#REF!</definedName>
    <definedName name="BLPH1384" hidden="1">#REF!</definedName>
    <definedName name="BLPH1385" hidden="1">#REF!</definedName>
    <definedName name="BLPH1386" hidden="1">#REF!</definedName>
    <definedName name="BLPH1387" hidden="1">#REF!</definedName>
    <definedName name="BLPH1388" hidden="1">#REF!</definedName>
    <definedName name="BLPH1389" hidden="1">#REF!</definedName>
    <definedName name="BLPH139" hidden="1">#REF!</definedName>
    <definedName name="BLPH1390" hidden="1">#REF!</definedName>
    <definedName name="BLPH1391" hidden="1">#REF!</definedName>
    <definedName name="BLPH1392" hidden="1">#REF!</definedName>
    <definedName name="BLPH1393" hidden="1">#REF!</definedName>
    <definedName name="BLPH1394" hidden="1">#REF!</definedName>
    <definedName name="BLPH1395" hidden="1">#REF!</definedName>
    <definedName name="BLPH1396" hidden="1">#REF!</definedName>
    <definedName name="BLPH1397" hidden="1">#REF!</definedName>
    <definedName name="BLPH1398" hidden="1">#REF!</definedName>
    <definedName name="BLPH1399" hidden="1">#REF!</definedName>
    <definedName name="BLPH14" hidden="1">#REF!</definedName>
    <definedName name="BLPH140" hidden="1">#REF!</definedName>
    <definedName name="BLPH1400" hidden="1">#REF!</definedName>
    <definedName name="BLPH1401" hidden="1">#REF!</definedName>
    <definedName name="BLPH1402" hidden="1">#REF!</definedName>
    <definedName name="BLPH1403" hidden="1">#REF!</definedName>
    <definedName name="BLPH1404" hidden="1">#REF!</definedName>
    <definedName name="BLPH1405" hidden="1">#REF!</definedName>
    <definedName name="BLPH1406" hidden="1">#REF!</definedName>
    <definedName name="BLPH1407" hidden="1">#REF!</definedName>
    <definedName name="BLPH1408" hidden="1">#REF!</definedName>
    <definedName name="BLPH1409" hidden="1">#REF!</definedName>
    <definedName name="BLPH141" hidden="1">#REF!</definedName>
    <definedName name="BLPH1410" hidden="1">#REF!</definedName>
    <definedName name="BLPH1411" hidden="1">#REF!</definedName>
    <definedName name="BLPH1412" hidden="1">#REF!</definedName>
    <definedName name="BLPH1413" hidden="1">#REF!</definedName>
    <definedName name="BLPH1414" hidden="1">#REF!</definedName>
    <definedName name="BLPH1415" hidden="1">#REF!</definedName>
    <definedName name="BLPH1416" hidden="1">#REF!</definedName>
    <definedName name="BLPH1417" hidden="1">#REF!</definedName>
    <definedName name="BLPH1418" hidden="1">#REF!</definedName>
    <definedName name="BLPH1419" hidden="1">#REF!</definedName>
    <definedName name="BLPH142" hidden="1">#REF!</definedName>
    <definedName name="BLPH1420" hidden="1">#REF!</definedName>
    <definedName name="BLPH1421" hidden="1">#REF!</definedName>
    <definedName name="BLPH1422" hidden="1">#REF!</definedName>
    <definedName name="BLPH1423" hidden="1">#REF!</definedName>
    <definedName name="BLPH1424" hidden="1">#REF!</definedName>
    <definedName name="BLPH1425" hidden="1">#REF!</definedName>
    <definedName name="BLPH1426" hidden="1">#REF!</definedName>
    <definedName name="BLPH1427" hidden="1">#REF!</definedName>
    <definedName name="BLPH1428" hidden="1">#REF!</definedName>
    <definedName name="BLPH1429" hidden="1">#REF!</definedName>
    <definedName name="BLPH143" hidden="1">#REF!</definedName>
    <definedName name="BLPH1430" hidden="1">#REF!</definedName>
    <definedName name="BLPH1431" hidden="1">#REF!</definedName>
    <definedName name="BLPH1434" hidden="1">#REF!</definedName>
    <definedName name="BLPH1435" hidden="1">#REF!</definedName>
    <definedName name="BLPH1436" hidden="1">#REF!</definedName>
    <definedName name="BLPH1437" hidden="1">#REF!</definedName>
    <definedName name="BLPH1438" hidden="1">#REF!</definedName>
    <definedName name="BLPH1439" hidden="1">#REF!</definedName>
    <definedName name="BLPH144" hidden="1">#REF!</definedName>
    <definedName name="BLPH1440" hidden="1">#REF!</definedName>
    <definedName name="BLPH1441" hidden="1">#REF!</definedName>
    <definedName name="BLPH1442" hidden="1">#REF!</definedName>
    <definedName name="BLPH1443" hidden="1">#REF!</definedName>
    <definedName name="BLPH1444" hidden="1">#REF!</definedName>
    <definedName name="BLPH1445" hidden="1">#REF!</definedName>
    <definedName name="BLPH1446" hidden="1">#REF!</definedName>
    <definedName name="BLPH1447" hidden="1">#REF!</definedName>
    <definedName name="BLPH1448" hidden="1">#REF!</definedName>
    <definedName name="BLPH1449" hidden="1">#REF!</definedName>
    <definedName name="BLPH145" hidden="1">#REF!</definedName>
    <definedName name="BLPH1450" hidden="1">#REF!</definedName>
    <definedName name="BLPH1451" hidden="1">#REF!</definedName>
    <definedName name="BLPH1452" hidden="1">#REF!</definedName>
    <definedName name="BLPH1453" hidden="1">#REF!</definedName>
    <definedName name="BLPH1454" hidden="1">#REF!</definedName>
    <definedName name="BLPH1455" hidden="1">#REF!</definedName>
    <definedName name="BLPH1456" hidden="1">#REF!</definedName>
    <definedName name="BLPH1457" hidden="1">#REF!</definedName>
    <definedName name="BLPH1458" hidden="1">#REF!</definedName>
    <definedName name="BLPH1459" hidden="1">#REF!</definedName>
    <definedName name="BLPH146" hidden="1">#REF!</definedName>
    <definedName name="BLPH1460" hidden="1">#REF!</definedName>
    <definedName name="BLPH1461" hidden="1">#REF!</definedName>
    <definedName name="BLPH1462" hidden="1">#REF!</definedName>
    <definedName name="BLPH1463" hidden="1">#REF!</definedName>
    <definedName name="BLPH1464" hidden="1">#REF!</definedName>
    <definedName name="BLPH1465" hidden="1">#REF!</definedName>
    <definedName name="BLPH1466" hidden="1">#REF!</definedName>
    <definedName name="BLPH1467" hidden="1">#REF!</definedName>
    <definedName name="BLPH1468" hidden="1">#REF!</definedName>
    <definedName name="BLPH1469" hidden="1">#REF!</definedName>
    <definedName name="BLPH147" hidden="1">#REF!</definedName>
    <definedName name="BLPH1470" hidden="1">#REF!</definedName>
    <definedName name="BLPH1471" hidden="1">#REF!</definedName>
    <definedName name="BLPH1472" hidden="1">#REF!</definedName>
    <definedName name="BLPH1473" hidden="1">#REF!</definedName>
    <definedName name="BLPH1474" hidden="1">#REF!</definedName>
    <definedName name="BLPH1475" hidden="1">#REF!</definedName>
    <definedName name="BLPH1476" hidden="1">#REF!</definedName>
    <definedName name="BLPH1477" hidden="1">#REF!</definedName>
    <definedName name="BLPH1478" hidden="1">#REF!</definedName>
    <definedName name="BLPH1479" hidden="1">#REF!</definedName>
    <definedName name="BLPH148" hidden="1">#REF!</definedName>
    <definedName name="BLPH1480" hidden="1">#REF!</definedName>
    <definedName name="BLPH1481" hidden="1">#REF!</definedName>
    <definedName name="BLPH1482" hidden="1">#REF!</definedName>
    <definedName name="BLPH1483" hidden="1">#REF!</definedName>
    <definedName name="BLPH1484" hidden="1">#REF!</definedName>
    <definedName name="BLPH1485" hidden="1">#REF!</definedName>
    <definedName name="BLPH1486" hidden="1">#REF!</definedName>
    <definedName name="BLPH1487" hidden="1">#REF!</definedName>
    <definedName name="BLPH1488" hidden="1">#REF!</definedName>
    <definedName name="BLPH1489" hidden="1">#REF!</definedName>
    <definedName name="BLPH149" hidden="1">#REF!</definedName>
    <definedName name="BLPH1490" hidden="1">#REF!</definedName>
    <definedName name="BLPH1491" hidden="1">#REF!</definedName>
    <definedName name="BLPH1492" hidden="1">#REF!</definedName>
    <definedName name="BLPH1493" hidden="1">#REF!</definedName>
    <definedName name="BLPH1494" hidden="1">#REF!</definedName>
    <definedName name="BLPH1495" hidden="1">#REF!</definedName>
    <definedName name="BLPH1496" hidden="1">#REF!</definedName>
    <definedName name="BLPH1497" hidden="1">#REF!</definedName>
    <definedName name="BLPH1498" hidden="1">#REF!</definedName>
    <definedName name="BLPH1499" hidden="1">#REF!</definedName>
    <definedName name="BLPH15" hidden="1">#REF!</definedName>
    <definedName name="BLPH150" hidden="1">#REF!</definedName>
    <definedName name="BLPH1500" hidden="1">#REF!</definedName>
    <definedName name="BLPH1501" hidden="1">#REF!</definedName>
    <definedName name="BLPH1502" hidden="1">#REF!</definedName>
    <definedName name="BLPH1503" hidden="1">#REF!</definedName>
    <definedName name="BLPH1504" hidden="1">#REF!</definedName>
    <definedName name="BLPH1505" hidden="1">#REF!</definedName>
    <definedName name="BLPH1506" hidden="1">#REF!</definedName>
    <definedName name="BLPH1508" hidden="1">#REF!</definedName>
    <definedName name="BLPH1509" hidden="1">#REF!</definedName>
    <definedName name="BLPH151" hidden="1">#REF!</definedName>
    <definedName name="BLPH1510" hidden="1">#REF!</definedName>
    <definedName name="BLPH1511" hidden="1">#REF!</definedName>
    <definedName name="BLPH1512" hidden="1">#REF!</definedName>
    <definedName name="BLPH1513" hidden="1">#REF!</definedName>
    <definedName name="BLPH1514" hidden="1">#REF!</definedName>
    <definedName name="BLPH1515" hidden="1">#REF!</definedName>
    <definedName name="BLPH1516" hidden="1">#REF!</definedName>
    <definedName name="BLPH1517" hidden="1">#REF!</definedName>
    <definedName name="BLPH1518" hidden="1">#REF!</definedName>
    <definedName name="BLPH1519" hidden="1">#REF!</definedName>
    <definedName name="BLPH152" hidden="1">#REF!</definedName>
    <definedName name="BLPH1520" hidden="1">#REF!</definedName>
    <definedName name="BLPH1521" hidden="1">#REF!</definedName>
    <definedName name="BLPH1522" hidden="1">#REF!</definedName>
    <definedName name="BLPH1523" hidden="1">#REF!</definedName>
    <definedName name="BLPH1524" hidden="1">#REF!</definedName>
    <definedName name="BLPH1525" hidden="1">#REF!</definedName>
    <definedName name="BLPH1526" hidden="1">#REF!</definedName>
    <definedName name="BLPH1527" hidden="1">#REF!</definedName>
    <definedName name="BLPH1528" hidden="1">#REF!</definedName>
    <definedName name="BLPH1529" hidden="1">#REF!</definedName>
    <definedName name="BLPH153" hidden="1">#REF!</definedName>
    <definedName name="BLPH1530" hidden="1">#REF!</definedName>
    <definedName name="BLPH1531" hidden="1">#REF!</definedName>
    <definedName name="BLPH1532" hidden="1">#REF!</definedName>
    <definedName name="BLPH1533" hidden="1">#REF!</definedName>
    <definedName name="BLPH1534" hidden="1">#REF!</definedName>
    <definedName name="BLPH1535" hidden="1">#REF!</definedName>
    <definedName name="BLPH1536" hidden="1">#REF!</definedName>
    <definedName name="BLPH1537" hidden="1">#REF!</definedName>
    <definedName name="BLPH1538" hidden="1">#REF!</definedName>
    <definedName name="BLPH1539" hidden="1">#REF!</definedName>
    <definedName name="BLPH154" hidden="1">#REF!</definedName>
    <definedName name="BLPH1540" hidden="1">#REF!</definedName>
    <definedName name="BLPH1541" hidden="1">#REF!</definedName>
    <definedName name="BLPH1542" hidden="1">#REF!</definedName>
    <definedName name="BLPH1543" hidden="1">#REF!</definedName>
    <definedName name="BLPH1544" hidden="1">#REF!</definedName>
    <definedName name="BLPH1545" hidden="1">#REF!</definedName>
    <definedName name="BLPH1546" hidden="1">#REF!</definedName>
    <definedName name="BLPH1547" hidden="1">#REF!</definedName>
    <definedName name="BLPH1548" hidden="1">#REF!</definedName>
    <definedName name="BLPH1549" hidden="1">#REF!</definedName>
    <definedName name="BLPH155" hidden="1">#REF!</definedName>
    <definedName name="BLPH1550" hidden="1">#REF!</definedName>
    <definedName name="BLPH1551" hidden="1">#REF!</definedName>
    <definedName name="BLPH1552" hidden="1">#REF!</definedName>
    <definedName name="BLPH1553" hidden="1">#REF!</definedName>
    <definedName name="BLPH1554" hidden="1">#REF!</definedName>
    <definedName name="BLPH1555" hidden="1">#REF!</definedName>
    <definedName name="BLPH1556" hidden="1">#REF!</definedName>
    <definedName name="BLPH1557" hidden="1">#REF!</definedName>
    <definedName name="BLPH1558" hidden="1">#REF!</definedName>
    <definedName name="BLPH1559" hidden="1">#REF!</definedName>
    <definedName name="BLPH156" hidden="1">#REF!</definedName>
    <definedName name="BLPH1560" hidden="1">#REF!</definedName>
    <definedName name="BLPH1561" hidden="1">#REF!</definedName>
    <definedName name="BLPH1562" hidden="1">#REF!</definedName>
    <definedName name="BLPH1563" hidden="1">#REF!</definedName>
    <definedName name="BLPH1564" hidden="1">#REF!</definedName>
    <definedName name="BLPH1565" hidden="1">#REF!</definedName>
    <definedName name="BLPH1566" hidden="1">#REF!</definedName>
    <definedName name="BLPH1567" hidden="1">#REF!</definedName>
    <definedName name="BLPH1568" hidden="1">#REF!</definedName>
    <definedName name="BLPH1569" hidden="1">#REF!</definedName>
    <definedName name="BLPH157" hidden="1">#REF!</definedName>
    <definedName name="BLPH1570" hidden="1">#REF!</definedName>
    <definedName name="BLPH1571" hidden="1">#REF!</definedName>
    <definedName name="BLPH1572" hidden="1">#REF!</definedName>
    <definedName name="BLPH1573" hidden="1">#REF!</definedName>
    <definedName name="BLPH1574" hidden="1">#REF!</definedName>
    <definedName name="BLPH1575"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18" hidden="1">#REF!</definedName>
    <definedName name="BLPH219" hidden="1">#REF!</definedName>
    <definedName name="BLPH22" hidden="1">#REF!</definedName>
    <definedName name="BLPH220" hidden="1">#REF!</definedName>
    <definedName name="BLPH221" hidden="1">#REF!</definedName>
    <definedName name="BLPH222" hidden="1">#REF!</definedName>
    <definedName name="BLPH223" hidden="1">#REF!</definedName>
    <definedName name="BLPH224" hidden="1">#REF!</definedName>
    <definedName name="BLPH225" hidden="1">#REF!</definedName>
    <definedName name="BLPH226" hidden="1">#REF!</definedName>
    <definedName name="BLPH227" hidden="1">#REF!</definedName>
    <definedName name="BLPH228" hidden="1">#REF!</definedName>
    <definedName name="BLPH229" hidden="1">#REF!</definedName>
    <definedName name="BLPH23" hidden="1">#REF!</definedName>
    <definedName name="BLPH230" hidden="1">#REF!</definedName>
    <definedName name="BLPH231" hidden="1">#REF!</definedName>
    <definedName name="BLPH232" hidden="1">#REF!</definedName>
    <definedName name="BLPH233" hidden="1">#REF!</definedName>
    <definedName name="BLPH234" hidden="1">#REF!</definedName>
    <definedName name="BLPH235" hidden="1">#REF!</definedName>
    <definedName name="BLPH236" hidden="1">#REF!</definedName>
    <definedName name="BLPH237" hidden="1">#REF!</definedName>
    <definedName name="BLPH238" hidden="1">#REF!</definedName>
    <definedName name="BLPH239" hidden="1">#REF!</definedName>
    <definedName name="BLPH24" hidden="1">#REF!</definedName>
    <definedName name="BLPH240" hidden="1">#REF!</definedName>
    <definedName name="BLPH241" hidden="1">#REF!</definedName>
    <definedName name="BLPH242" hidden="1">#REF!</definedName>
    <definedName name="BLPH243" hidden="1">#REF!</definedName>
    <definedName name="BLPH244" hidden="1">#REF!</definedName>
    <definedName name="BLPH245" hidden="1">#REF!</definedName>
    <definedName name="BLPH246" hidden="1">#REF!</definedName>
    <definedName name="BLPH247" hidden="1">#REF!</definedName>
    <definedName name="BLPH248" hidden="1">#REF!</definedName>
    <definedName name="BLPH249" hidden="1">#REF!</definedName>
    <definedName name="BLPH25" hidden="1">#REF!</definedName>
    <definedName name="BLPH250" hidden="1">#REF!</definedName>
    <definedName name="BLPH251" hidden="1">#REF!</definedName>
    <definedName name="BLPH252" hidden="1">#REF!</definedName>
    <definedName name="BLPH253" hidden="1">#REF!</definedName>
    <definedName name="BLPH254" hidden="1">#REF!</definedName>
    <definedName name="BLPH255" hidden="1">#REF!</definedName>
    <definedName name="BLPH256" hidden="1">#REF!</definedName>
    <definedName name="BLPH257" hidden="1">#REF!</definedName>
    <definedName name="BLPH258" hidden="1">#REF!</definedName>
    <definedName name="BLPH259" hidden="1">#REF!</definedName>
    <definedName name="BLPH26" hidden="1">#REF!</definedName>
    <definedName name="BLPH260" hidden="1">#REF!</definedName>
    <definedName name="BLPH261" hidden="1">#REF!</definedName>
    <definedName name="BLPH262" hidden="1">#REF!</definedName>
    <definedName name="BLPH263" hidden="1">#REF!</definedName>
    <definedName name="BLPH264" hidden="1">#REF!</definedName>
    <definedName name="BLPH265" hidden="1">#REF!</definedName>
    <definedName name="BLPH266" hidden="1">#REF!</definedName>
    <definedName name="BLPH267" hidden="1">#REF!</definedName>
    <definedName name="BLPH268" hidden="1">#REF!</definedName>
    <definedName name="BLPH269" hidden="1">#REF!</definedName>
    <definedName name="BLPH27" hidden="1">#REF!</definedName>
    <definedName name="BLPH270" hidden="1">#REF!</definedName>
    <definedName name="BLPH271" hidden="1">#REF!</definedName>
    <definedName name="BLPH272" hidden="1">#REF!</definedName>
    <definedName name="BLPH273" hidden="1">#REF!</definedName>
    <definedName name="BLPH274" hidden="1">#REF!</definedName>
    <definedName name="BLPH275" hidden="1">#REF!</definedName>
    <definedName name="BLPH276" hidden="1">#REF!</definedName>
    <definedName name="BLPH277" hidden="1">#REF!</definedName>
    <definedName name="BLPH278" hidden="1">#REF!</definedName>
    <definedName name="BLPH279" hidden="1">#REF!</definedName>
    <definedName name="BLPH28" hidden="1">#REF!</definedName>
    <definedName name="BLPH280" hidden="1">#REF!</definedName>
    <definedName name="BLPH281" hidden="1">#REF!</definedName>
    <definedName name="BLPH282" hidden="1">#REF!</definedName>
    <definedName name="BLPH283" hidden="1">#REF!</definedName>
    <definedName name="BLPH284" hidden="1">#REF!</definedName>
    <definedName name="BLPH285" hidden="1">#REF!</definedName>
    <definedName name="BLPH286" hidden="1">#REF!</definedName>
    <definedName name="BLPH287" hidden="1">#REF!</definedName>
    <definedName name="BLPH288" hidden="1">#REF!</definedName>
    <definedName name="BLPH289" hidden="1">#REF!</definedName>
    <definedName name="BLPH29" hidden="1">#REF!</definedName>
    <definedName name="BLPH290" hidden="1">#REF!</definedName>
    <definedName name="BLPH291" hidden="1">#REF!</definedName>
    <definedName name="BLPH292" hidden="1">#REF!</definedName>
    <definedName name="BLPH293" hidden="1">#REF!</definedName>
    <definedName name="BLPH294" hidden="1">#REF!</definedName>
    <definedName name="BLPH295" hidden="1">#REF!</definedName>
    <definedName name="BLPH296" hidden="1">#REF!</definedName>
    <definedName name="BLPH297" hidden="1">#REF!</definedName>
    <definedName name="BLPH298" hidden="1">#REF!</definedName>
    <definedName name="BLPH299" hidden="1">#REF!</definedName>
    <definedName name="BLPH3" hidden="1">#REF!</definedName>
    <definedName name="BLPH30" hidden="1">#REF!</definedName>
    <definedName name="BLPH300" hidden="1">#REF!</definedName>
    <definedName name="BLPH301" hidden="1">#REF!</definedName>
    <definedName name="BLPH302" hidden="1">#REF!</definedName>
    <definedName name="BLPH303" hidden="1">#REF!</definedName>
    <definedName name="BLPH304" hidden="1">#REF!</definedName>
    <definedName name="BLPH305" hidden="1">#REF!</definedName>
    <definedName name="BLPH306" hidden="1">#REF!</definedName>
    <definedName name="BLPH307" hidden="1">#REF!</definedName>
    <definedName name="BLPH308" hidden="1">#REF!</definedName>
    <definedName name="BLPH309" hidden="1">#REF!</definedName>
    <definedName name="BLPH31" hidden="1">#REF!</definedName>
    <definedName name="BLPH310" hidden="1">#REF!</definedName>
    <definedName name="BLPH311" hidden="1">#REF!</definedName>
    <definedName name="BLPH312" hidden="1">#REF!</definedName>
    <definedName name="BLPH313" hidden="1">#REF!</definedName>
    <definedName name="BLPH314" hidden="1">#REF!</definedName>
    <definedName name="BLPH315" hidden="1">#REF!</definedName>
    <definedName name="BLPH316" hidden="1">#REF!</definedName>
    <definedName name="BLPH317" hidden="1">#REF!</definedName>
    <definedName name="BLPH318" hidden="1">#REF!</definedName>
    <definedName name="BLPH319" hidden="1">#REF!</definedName>
    <definedName name="BLPH32" hidden="1">#REF!</definedName>
    <definedName name="BLPH320" hidden="1">#REF!</definedName>
    <definedName name="BLPH321" hidden="1">#REF!</definedName>
    <definedName name="BLPH322" hidden="1">#REF!</definedName>
    <definedName name="BLPH323" hidden="1">#REF!</definedName>
    <definedName name="BLPH324" hidden="1">#REF!</definedName>
    <definedName name="BLPH325" hidden="1">#REF!</definedName>
    <definedName name="BLPH326" hidden="1">#REF!</definedName>
    <definedName name="BLPH327" hidden="1">#REF!</definedName>
    <definedName name="BLPH328" hidden="1">#REF!</definedName>
    <definedName name="BLPH329" hidden="1">#REF!</definedName>
    <definedName name="BLPH33" hidden="1">#REF!</definedName>
    <definedName name="BLPH330" hidden="1">#REF!</definedName>
    <definedName name="BLPH331" hidden="1">#REF!</definedName>
    <definedName name="BLPH332" hidden="1">#REF!</definedName>
    <definedName name="BLPH333" hidden="1">#REF!</definedName>
    <definedName name="BLPH334" hidden="1">#REF!</definedName>
    <definedName name="BLPH335" hidden="1">#REF!</definedName>
    <definedName name="BLPH336" hidden="1">#REF!</definedName>
    <definedName name="BLPH337" hidden="1">#REF!</definedName>
    <definedName name="BLPH338" hidden="1">#REF!</definedName>
    <definedName name="BLPH339" hidden="1">#REF!</definedName>
    <definedName name="BLPH34" hidden="1">#REF!</definedName>
    <definedName name="BLPH340" hidden="1">#REF!</definedName>
    <definedName name="BLPH341" hidden="1">#REF!</definedName>
    <definedName name="BLPH342" hidden="1">#REF!</definedName>
    <definedName name="BLPH343" hidden="1">#REF!</definedName>
    <definedName name="BLPH344" hidden="1">#REF!</definedName>
    <definedName name="BLPH345" hidden="1">#REF!</definedName>
    <definedName name="BLPH346" hidden="1">#REF!</definedName>
    <definedName name="BLPH347" hidden="1">#REF!</definedName>
    <definedName name="BLPH348" hidden="1">#REF!</definedName>
    <definedName name="BLPH349" hidden="1">#REF!</definedName>
    <definedName name="BLPH35" hidden="1">#REF!</definedName>
    <definedName name="BLPH350" hidden="1">#REF!</definedName>
    <definedName name="BLPH351" hidden="1">#REF!</definedName>
    <definedName name="BLPH352" hidden="1">#REF!</definedName>
    <definedName name="BLPH353" hidden="1">#REF!</definedName>
    <definedName name="BLPH354" hidden="1">#REF!</definedName>
    <definedName name="BLPH355" hidden="1">#REF!</definedName>
    <definedName name="BLPH356" hidden="1">#REF!</definedName>
    <definedName name="BLPH357" hidden="1">#REF!</definedName>
    <definedName name="BLPH358" hidden="1">#REF!</definedName>
    <definedName name="BLPH359" hidden="1">#REF!</definedName>
    <definedName name="BLPH36" hidden="1">#REF!</definedName>
    <definedName name="BLPH360" hidden="1">#REF!</definedName>
    <definedName name="BLPH361" hidden="1">#REF!</definedName>
    <definedName name="BLPH362" hidden="1">#REF!</definedName>
    <definedName name="BLPH363" hidden="1">#REF!</definedName>
    <definedName name="BLPH364" hidden="1">#REF!</definedName>
    <definedName name="BLPH365" hidden="1">#REF!</definedName>
    <definedName name="BLPH366" hidden="1">#REF!</definedName>
    <definedName name="BLPH367" hidden="1">#REF!</definedName>
    <definedName name="BLPH368" hidden="1">#REF!</definedName>
    <definedName name="BLPH369" hidden="1">#REF!</definedName>
    <definedName name="BLPH37" hidden="1">#REF!</definedName>
    <definedName name="BLPH370" hidden="1">#REF!</definedName>
    <definedName name="BLPH371" hidden="1">#REF!</definedName>
    <definedName name="BLPH372" hidden="1">#REF!</definedName>
    <definedName name="BLPH373" hidden="1">#REF!</definedName>
    <definedName name="BLPH374" hidden="1">#REF!</definedName>
    <definedName name="BLPH375" hidden="1">#REF!</definedName>
    <definedName name="BLPH376" hidden="1">#REF!</definedName>
    <definedName name="BLPH377" hidden="1">#REF!</definedName>
    <definedName name="BLPH378" hidden="1">#REF!</definedName>
    <definedName name="BLPH379" hidden="1">#REF!</definedName>
    <definedName name="BLPH38" hidden="1">#REF!</definedName>
    <definedName name="BLPH380" hidden="1">#REF!</definedName>
    <definedName name="BLPH381" hidden="1">#REF!</definedName>
    <definedName name="BLPH382" hidden="1">#REF!</definedName>
    <definedName name="BLPH383" hidden="1">#REF!</definedName>
    <definedName name="BLPH384" hidden="1">#REF!</definedName>
    <definedName name="BLPH385" hidden="1">#REF!</definedName>
    <definedName name="BLPH386" hidden="1">#REF!</definedName>
    <definedName name="BLPH387" hidden="1">#REF!</definedName>
    <definedName name="BLPH388" hidden="1">#REF!</definedName>
    <definedName name="BLPH389" hidden="1">#REF!</definedName>
    <definedName name="BLPH39" hidden="1">#REF!</definedName>
    <definedName name="BLPH390" hidden="1">#REF!</definedName>
    <definedName name="BLPH391" hidden="1">#REF!</definedName>
    <definedName name="BLPH392" hidden="1">#REF!</definedName>
    <definedName name="BLPH393" hidden="1">#REF!</definedName>
    <definedName name="BLPH394" hidden="1">#REF!</definedName>
    <definedName name="BLPH395" hidden="1">#REF!</definedName>
    <definedName name="BLPH396" hidden="1">#REF!</definedName>
    <definedName name="BLPH397" hidden="1">#REF!</definedName>
    <definedName name="BLPH398" hidden="1">#REF!</definedName>
    <definedName name="BLPH399" hidden="1">#REF!</definedName>
    <definedName name="BLPH4" hidden="1">#REF!</definedName>
    <definedName name="BLPH40" hidden="1">#REF!</definedName>
    <definedName name="BLPH400" hidden="1">#REF!</definedName>
    <definedName name="BLPH401" hidden="1">#REF!</definedName>
    <definedName name="BLPH402" hidden="1">#REF!</definedName>
    <definedName name="BLPH403" hidden="1">#REF!</definedName>
    <definedName name="BLPH404" hidden="1">#REF!</definedName>
    <definedName name="BLPH405" hidden="1">#REF!</definedName>
    <definedName name="BLPH406" hidden="1">#REF!</definedName>
    <definedName name="BLPH407" hidden="1">#REF!</definedName>
    <definedName name="BLPH408" hidden="1">#REF!</definedName>
    <definedName name="BLPH409" hidden="1">#REF!</definedName>
    <definedName name="BLPH41" hidden="1">#REF!</definedName>
    <definedName name="BLPH410" hidden="1">#REF!</definedName>
    <definedName name="BLPH411" hidden="1">#REF!</definedName>
    <definedName name="BLPH412" hidden="1">#REF!</definedName>
    <definedName name="BLPH413" hidden="1">#REF!</definedName>
    <definedName name="BLPH414" hidden="1">#REF!</definedName>
    <definedName name="BLPH415" hidden="1">#REF!</definedName>
    <definedName name="BLPH416" hidden="1">#REF!</definedName>
    <definedName name="BLPH417" hidden="1">#REF!</definedName>
    <definedName name="BLPH418" hidden="1">#REF!</definedName>
    <definedName name="BLPH419" hidden="1">#REF!</definedName>
    <definedName name="BLPH42" hidden="1">#REF!</definedName>
    <definedName name="BLPH420" hidden="1">#REF!</definedName>
    <definedName name="BLPH421" hidden="1">#REF!</definedName>
    <definedName name="BLPH422" hidden="1">#REF!</definedName>
    <definedName name="BLPH423" hidden="1">#REF!</definedName>
    <definedName name="BLPH424" hidden="1">#REF!</definedName>
    <definedName name="BLPH425" hidden="1">#REF!</definedName>
    <definedName name="BLPH426" hidden="1">#REF!</definedName>
    <definedName name="BLPH427" hidden="1">#REF!</definedName>
    <definedName name="BLPH428" hidden="1">#REF!</definedName>
    <definedName name="BLPH429" hidden="1">#REF!</definedName>
    <definedName name="BLPH43" hidden="1">#REF!</definedName>
    <definedName name="BLPH430" hidden="1">#REF!</definedName>
    <definedName name="BLPH431" hidden="1">#REF!</definedName>
    <definedName name="BLPH432" hidden="1">#REF!</definedName>
    <definedName name="BLPH433" hidden="1">#REF!</definedName>
    <definedName name="BLPH434" hidden="1">#REF!</definedName>
    <definedName name="BLPH435" hidden="1">#REF!</definedName>
    <definedName name="BLPH436" hidden="1">#REF!</definedName>
    <definedName name="BLPH437" hidden="1">#REF!</definedName>
    <definedName name="BLPH438" hidden="1">#REF!</definedName>
    <definedName name="BLPH439" hidden="1">#REF!</definedName>
    <definedName name="BLPH44" hidden="1">#REF!</definedName>
    <definedName name="BLPH440" hidden="1">#REF!</definedName>
    <definedName name="BLPH441" hidden="1">#REF!</definedName>
    <definedName name="BLPH442" hidden="1">#REF!</definedName>
    <definedName name="BLPH443" hidden="1">#REF!</definedName>
    <definedName name="BLPH444" hidden="1">#REF!</definedName>
    <definedName name="BLPH445" hidden="1">#REF!</definedName>
    <definedName name="BLPH446" hidden="1">#REF!</definedName>
    <definedName name="BLPH447" hidden="1">#REF!</definedName>
    <definedName name="BLPH448" hidden="1">#REF!</definedName>
    <definedName name="BLPH449" hidden="1">#REF!</definedName>
    <definedName name="BLPH45" hidden="1">#REF!</definedName>
    <definedName name="BLPH450" hidden="1">#REF!</definedName>
    <definedName name="BLPH451" hidden="1">#REF!</definedName>
    <definedName name="BLPH452" hidden="1">#REF!</definedName>
    <definedName name="BLPH453" hidden="1">#REF!</definedName>
    <definedName name="BLPH455" hidden="1">#REF!</definedName>
    <definedName name="BLPH456" hidden="1">#REF!</definedName>
    <definedName name="BLPH457" hidden="1">#REF!</definedName>
    <definedName name="BLPH458" hidden="1">#REF!</definedName>
    <definedName name="BLPH459" hidden="1">#REF!</definedName>
    <definedName name="BLPH46" hidden="1">#REF!</definedName>
    <definedName name="BLPH460" hidden="1">#REF!</definedName>
    <definedName name="BLPH461" hidden="1">#REF!</definedName>
    <definedName name="BLPH462" hidden="1">#REF!</definedName>
    <definedName name="BLPH463" hidden="1">#REF!</definedName>
    <definedName name="BLPH464" hidden="1">#REF!</definedName>
    <definedName name="BLPH465" hidden="1">#REF!</definedName>
    <definedName name="BLPH466" hidden="1">#REF!</definedName>
    <definedName name="BLPH467" hidden="1">#REF!</definedName>
    <definedName name="BLPH468" hidden="1">#REF!</definedName>
    <definedName name="BLPH469" hidden="1">#REF!</definedName>
    <definedName name="BLPH47" hidden="1">#REF!</definedName>
    <definedName name="BLPH470" hidden="1">#REF!</definedName>
    <definedName name="BLPH471" hidden="1">#REF!</definedName>
    <definedName name="BLPH472" hidden="1">#REF!</definedName>
    <definedName name="BLPH473" hidden="1">#REF!</definedName>
    <definedName name="BLPH474" hidden="1">#REF!</definedName>
    <definedName name="BLPH475" hidden="1">#REF!</definedName>
    <definedName name="BLPH476" hidden="1">#REF!</definedName>
    <definedName name="BLPH477" hidden="1">#REF!</definedName>
    <definedName name="BLPH478" hidden="1">#REF!</definedName>
    <definedName name="BLPH479" hidden="1">#REF!</definedName>
    <definedName name="BLPH48" hidden="1">#REF!</definedName>
    <definedName name="BLPH480" hidden="1">#REF!</definedName>
    <definedName name="BLPH481" hidden="1">#REF!</definedName>
    <definedName name="BLPH482" hidden="1">#REF!</definedName>
    <definedName name="BLPH483" hidden="1">#REF!</definedName>
    <definedName name="BLPH484" hidden="1">#REF!</definedName>
    <definedName name="BLPH485" hidden="1">#REF!</definedName>
    <definedName name="BLPH486" hidden="1">#REF!</definedName>
    <definedName name="BLPH487" hidden="1">#REF!</definedName>
    <definedName name="BLPH488" hidden="1">#REF!</definedName>
    <definedName name="BLPH489" hidden="1">#REF!</definedName>
    <definedName name="BLPH49" hidden="1">#REF!</definedName>
    <definedName name="BLPH490" hidden="1">#REF!</definedName>
    <definedName name="BLPH491" hidden="1">#REF!</definedName>
    <definedName name="BLPH492" hidden="1">#REF!</definedName>
    <definedName name="BLPH493" hidden="1">#REF!</definedName>
    <definedName name="BLPH494" hidden="1">#REF!</definedName>
    <definedName name="BLPH495" hidden="1">#REF!</definedName>
    <definedName name="BLPH496" hidden="1">#REF!</definedName>
    <definedName name="BLPH497" hidden="1">#REF!</definedName>
    <definedName name="BLPH498" hidden="1">#REF!</definedName>
    <definedName name="BLPH499" hidden="1">#REF!</definedName>
    <definedName name="BLPH5" hidden="1">#REF!</definedName>
    <definedName name="BLPH50" hidden="1">#REF!</definedName>
    <definedName name="BLPH500" hidden="1">#REF!</definedName>
    <definedName name="BLPH501" hidden="1">#REF!</definedName>
    <definedName name="BLPH502" hidden="1">#REF!</definedName>
    <definedName name="BLPH503" hidden="1">#REF!</definedName>
    <definedName name="BLPH504" hidden="1">#REF!</definedName>
    <definedName name="BLPH505" hidden="1">#REF!</definedName>
    <definedName name="BLPH506" hidden="1">#REF!</definedName>
    <definedName name="BLPH507" hidden="1">#REF!</definedName>
    <definedName name="BLPH508" hidden="1">#REF!</definedName>
    <definedName name="BLPH509" hidden="1">#REF!</definedName>
    <definedName name="BLPH51" hidden="1">#REF!</definedName>
    <definedName name="BLPH510" hidden="1">#REF!</definedName>
    <definedName name="BLPH511" hidden="1">#REF!</definedName>
    <definedName name="BLPH512" hidden="1">#REF!</definedName>
    <definedName name="BLPH513" hidden="1">#REF!</definedName>
    <definedName name="BLPH514" hidden="1">#REF!</definedName>
    <definedName name="BLPH515" hidden="1">#REF!</definedName>
    <definedName name="BLPH516" hidden="1">#REF!</definedName>
    <definedName name="BLPH517" hidden="1">#REF!</definedName>
    <definedName name="BLPH518" hidden="1">#REF!</definedName>
    <definedName name="BLPH519" hidden="1">#REF!</definedName>
    <definedName name="BLPH52" hidden="1">#REF!</definedName>
    <definedName name="BLPH520" hidden="1">#REF!</definedName>
    <definedName name="BLPH521" hidden="1">#REF!</definedName>
    <definedName name="BLPH522" hidden="1">#REF!</definedName>
    <definedName name="BLPH523" hidden="1">#REF!</definedName>
    <definedName name="BLPH524" hidden="1">#REF!</definedName>
    <definedName name="BLPH525" hidden="1">#REF!</definedName>
    <definedName name="BLPH526" hidden="1">#REF!</definedName>
    <definedName name="BLPH527" hidden="1">#REF!</definedName>
    <definedName name="BLPH528" hidden="1">#REF!</definedName>
    <definedName name="BLPH529" hidden="1">#REF!</definedName>
    <definedName name="BLPH53" hidden="1">#REF!</definedName>
    <definedName name="BLPH530" hidden="1">#REF!</definedName>
    <definedName name="BLPH531" hidden="1">#REF!</definedName>
    <definedName name="BLPH532" hidden="1">#REF!</definedName>
    <definedName name="BLPH533" hidden="1">#REF!</definedName>
    <definedName name="BLPH534" hidden="1">#REF!</definedName>
    <definedName name="BLPH535" hidden="1">#REF!</definedName>
    <definedName name="BLPH536" hidden="1">#REF!</definedName>
    <definedName name="BLPH537" hidden="1">#REF!</definedName>
    <definedName name="BLPH538" hidden="1">#REF!</definedName>
    <definedName name="BLPH539" hidden="1">#REF!</definedName>
    <definedName name="BLPH54" hidden="1">#REF!</definedName>
    <definedName name="BLPH540" hidden="1">#REF!</definedName>
    <definedName name="BLPH541" hidden="1">#REF!</definedName>
    <definedName name="BLPH542" hidden="1">#REF!</definedName>
    <definedName name="BLPH543" hidden="1">#REF!</definedName>
    <definedName name="BLPH544" hidden="1">#REF!</definedName>
    <definedName name="BLPH545" hidden="1">#REF!</definedName>
    <definedName name="BLPH546" hidden="1">#REF!</definedName>
    <definedName name="BLPH547" hidden="1">#REF!</definedName>
    <definedName name="BLPH548" hidden="1">#REF!</definedName>
    <definedName name="BLPH549" hidden="1">#REF!</definedName>
    <definedName name="BLPH55" hidden="1">#REF!</definedName>
    <definedName name="BLPH550" hidden="1">#REF!</definedName>
    <definedName name="BLPH551" hidden="1">#REF!</definedName>
    <definedName name="BLPH552" hidden="1">#REF!</definedName>
    <definedName name="BLPH553" hidden="1">#REF!</definedName>
    <definedName name="BLPH554" hidden="1">#REF!</definedName>
    <definedName name="BLPH555" hidden="1">#REF!</definedName>
    <definedName name="BLPH556" hidden="1">#REF!</definedName>
    <definedName name="BLPH557" hidden="1">#REF!</definedName>
    <definedName name="BLPH558" hidden="1">#REF!</definedName>
    <definedName name="BLPH559" hidden="1">#REF!</definedName>
    <definedName name="BLPH56" hidden="1">#REF!</definedName>
    <definedName name="BLPH560" hidden="1">#REF!</definedName>
    <definedName name="BLPH561" hidden="1">#REF!</definedName>
    <definedName name="BLPH562" hidden="1">#REF!</definedName>
    <definedName name="BLPH563" hidden="1">#REF!</definedName>
    <definedName name="BLPH564" hidden="1">#REF!</definedName>
    <definedName name="BLPH565" hidden="1">#REF!</definedName>
    <definedName name="BLPH566" hidden="1">#REF!</definedName>
    <definedName name="BLPH567" hidden="1">#REF!</definedName>
    <definedName name="BLPH568" hidden="1">#REF!</definedName>
    <definedName name="BLPH569" hidden="1">#REF!</definedName>
    <definedName name="BLPH57" hidden="1">#REF!</definedName>
    <definedName name="BLPH570" hidden="1">#REF!</definedName>
    <definedName name="BLPH571" hidden="1">#REF!</definedName>
    <definedName name="BLPH572" hidden="1">#REF!</definedName>
    <definedName name="BLPH573" hidden="1">#REF!</definedName>
    <definedName name="BLPH574" hidden="1">#REF!</definedName>
    <definedName name="BLPH575" hidden="1">#REF!</definedName>
    <definedName name="BLPH576" hidden="1">#REF!</definedName>
    <definedName name="BLPH577" hidden="1">#REF!</definedName>
    <definedName name="BLPH579" hidden="1">#REF!</definedName>
    <definedName name="BLPH58" hidden="1">#REF!</definedName>
    <definedName name="BLPH580" hidden="1">#REF!</definedName>
    <definedName name="BLPH581" hidden="1">#REF!</definedName>
    <definedName name="BLPH583" hidden="1">#REF!</definedName>
    <definedName name="BLPH584" hidden="1">#REF!</definedName>
    <definedName name="BLPH585" hidden="1">#REF!</definedName>
    <definedName name="BLPH586" hidden="1">#REF!</definedName>
    <definedName name="BLPH587" hidden="1">#REF!</definedName>
    <definedName name="BLPH588" hidden="1">#REF!</definedName>
    <definedName name="BLPH589" hidden="1">#REF!</definedName>
    <definedName name="BLPH59" hidden="1">#REF!</definedName>
    <definedName name="BLPH590" hidden="1">#REF!</definedName>
    <definedName name="BLPH591" hidden="1">#REF!</definedName>
    <definedName name="BLPH592" hidden="1">#REF!</definedName>
    <definedName name="BLPH593" hidden="1">#REF!</definedName>
    <definedName name="BLPH594" hidden="1">#REF!</definedName>
    <definedName name="BLPH595" hidden="1">#REF!</definedName>
    <definedName name="BLPH596" hidden="1">#REF!</definedName>
    <definedName name="BLPH597" hidden="1">#REF!</definedName>
    <definedName name="BLPH598" hidden="1">#REF!</definedName>
    <definedName name="BLPH599" hidden="1">#REF!</definedName>
    <definedName name="BLPH6" hidden="1">#REF!</definedName>
    <definedName name="BLPH60" hidden="1">#REF!</definedName>
    <definedName name="BLPH600" hidden="1">#REF!</definedName>
    <definedName name="BLPH601" hidden="1">#REF!</definedName>
    <definedName name="BLPH602" hidden="1">#REF!</definedName>
    <definedName name="BLPH603" hidden="1">#REF!</definedName>
    <definedName name="BLPH604" hidden="1">#REF!</definedName>
    <definedName name="BLPH605" hidden="1">#REF!</definedName>
    <definedName name="BLPH606" hidden="1">#REF!</definedName>
    <definedName name="BLPH607" hidden="1">#REF!</definedName>
    <definedName name="BLPH608" hidden="1">#REF!</definedName>
    <definedName name="BLPH609" hidden="1">#REF!</definedName>
    <definedName name="BLPH61" hidden="1">#REF!</definedName>
    <definedName name="BLPH610" hidden="1">#REF!</definedName>
    <definedName name="BLPH611" hidden="1">#REF!</definedName>
    <definedName name="BLPH612" hidden="1">#REF!</definedName>
    <definedName name="BLPH613" hidden="1">#REF!</definedName>
    <definedName name="BLPH614" hidden="1">#REF!</definedName>
    <definedName name="BLPH615" hidden="1">#REF!</definedName>
    <definedName name="BLPH616" hidden="1">#REF!</definedName>
    <definedName name="BLPH617" hidden="1">#REF!</definedName>
    <definedName name="BLPH618" hidden="1">#REF!</definedName>
    <definedName name="BLPH619" hidden="1">#REF!</definedName>
    <definedName name="BLPH62" hidden="1">#REF!</definedName>
    <definedName name="BLPH620" hidden="1">#REF!</definedName>
    <definedName name="BLPH621" hidden="1">#REF!</definedName>
    <definedName name="BLPH622" hidden="1">#REF!</definedName>
    <definedName name="BLPH623" hidden="1">#REF!</definedName>
    <definedName name="BLPH624" hidden="1">#REF!</definedName>
    <definedName name="BLPH625" hidden="1">#REF!</definedName>
    <definedName name="BLPH626" hidden="1">#REF!</definedName>
    <definedName name="BLPH627" hidden="1">#REF!</definedName>
    <definedName name="BLPH628" hidden="1">#REF!</definedName>
    <definedName name="BLPH629" hidden="1">#REF!</definedName>
    <definedName name="BLPH63" hidden="1">#REF!</definedName>
    <definedName name="BLPH630" hidden="1">#REF!</definedName>
    <definedName name="BLPH631" hidden="1">#REF!</definedName>
    <definedName name="BLPH632" hidden="1">#REF!</definedName>
    <definedName name="BLPH633" hidden="1">#REF!</definedName>
    <definedName name="BLPH634" hidden="1">#REF!</definedName>
    <definedName name="BLPH635" hidden="1">#REF!</definedName>
    <definedName name="BLPH636" hidden="1">#REF!</definedName>
    <definedName name="BLPH637" hidden="1">#REF!</definedName>
    <definedName name="BLPH638" hidden="1">#REF!</definedName>
    <definedName name="BLPH639" hidden="1">#REF!</definedName>
    <definedName name="BLPH64" hidden="1">#REF!</definedName>
    <definedName name="BLPH640" hidden="1">#REF!</definedName>
    <definedName name="BLPH641" hidden="1">#REF!</definedName>
    <definedName name="BLPH642" hidden="1">#REF!</definedName>
    <definedName name="BLPH643" hidden="1">#REF!</definedName>
    <definedName name="BLPH644" hidden="1">#REF!</definedName>
    <definedName name="BLPH645" hidden="1">#REF!</definedName>
    <definedName name="BLPH646" hidden="1">#REF!</definedName>
    <definedName name="BLPH647" hidden="1">#REF!</definedName>
    <definedName name="BLPH648" hidden="1">#REF!</definedName>
    <definedName name="BLPH649" hidden="1">#REF!</definedName>
    <definedName name="BLPH650" hidden="1">#REF!</definedName>
    <definedName name="BLPH651" hidden="1">#REF!</definedName>
    <definedName name="BLPH652" hidden="1">#REF!</definedName>
    <definedName name="BLPH653" hidden="1">#REF!</definedName>
    <definedName name="BLPH654" hidden="1">#REF!</definedName>
    <definedName name="BLPH655" hidden="1">#REF!</definedName>
    <definedName name="BLPH656" hidden="1">#REF!</definedName>
    <definedName name="BLPH657" hidden="1">#REF!</definedName>
    <definedName name="BLPH658" hidden="1">#REF!</definedName>
    <definedName name="BLPH659" hidden="1">#REF!</definedName>
    <definedName name="BLPH660" hidden="1">#REF!</definedName>
    <definedName name="BLPH661" hidden="1">#REF!</definedName>
    <definedName name="BLPH662" hidden="1">#REF!</definedName>
    <definedName name="BLPH663" hidden="1">#REF!</definedName>
    <definedName name="BLPH664" hidden="1">#REF!</definedName>
    <definedName name="BLPH665" hidden="1">#REF!</definedName>
    <definedName name="BLPH666" hidden="1">#REF!</definedName>
    <definedName name="BLPH668" hidden="1">#REF!</definedName>
    <definedName name="BLPH669" hidden="1">#REF!</definedName>
    <definedName name="BLPH67" hidden="1">#REF!</definedName>
    <definedName name="BLPH670" hidden="1">#REF!</definedName>
    <definedName name="BLPH671" hidden="1">#REF!</definedName>
    <definedName name="BLPH672" hidden="1">#REF!</definedName>
    <definedName name="BLPH673" hidden="1">#REF!</definedName>
    <definedName name="BLPH674" hidden="1">#REF!</definedName>
    <definedName name="BLPH675" hidden="1">#REF!</definedName>
    <definedName name="BLPH676" hidden="1">#REF!</definedName>
    <definedName name="BLPH677" hidden="1">#REF!</definedName>
    <definedName name="BLPH678" hidden="1">#REF!</definedName>
    <definedName name="BLPH679" hidden="1">#REF!</definedName>
    <definedName name="BLPH680" hidden="1">#REF!</definedName>
    <definedName name="BLPH681" hidden="1">#REF!</definedName>
    <definedName name="BLPH682" hidden="1">#REF!</definedName>
    <definedName name="BLPH683" hidden="1">#REF!</definedName>
    <definedName name="BLPH684" hidden="1">#REF!</definedName>
    <definedName name="BLPH685" hidden="1">#REF!</definedName>
    <definedName name="BLPH686" hidden="1">#REF!</definedName>
    <definedName name="BLPH687" hidden="1">#REF!</definedName>
    <definedName name="BLPH688" hidden="1">#REF!</definedName>
    <definedName name="BLPH689" hidden="1">#REF!</definedName>
    <definedName name="BLPH690" hidden="1">#REF!</definedName>
    <definedName name="BLPH691" hidden="1">#REF!</definedName>
    <definedName name="BLPH692" hidden="1">#REF!</definedName>
    <definedName name="BLPH693" hidden="1">#REF!</definedName>
    <definedName name="BLPH694" hidden="1">#REF!</definedName>
    <definedName name="BLPH695" hidden="1">#REF!</definedName>
    <definedName name="BLPH696" hidden="1">#REF!</definedName>
    <definedName name="BLPH697" hidden="1">#REF!</definedName>
    <definedName name="BLPH698" hidden="1">#REF!</definedName>
    <definedName name="BLPH699" hidden="1">#REF!</definedName>
    <definedName name="BLPH7" hidden="1">#REF!</definedName>
    <definedName name="BLPH700" hidden="1">#REF!</definedName>
    <definedName name="BLPH701" hidden="1">#REF!</definedName>
    <definedName name="BLPH702" hidden="1">#REF!</definedName>
    <definedName name="BLPH703" hidden="1">#REF!</definedName>
    <definedName name="BLPH704" hidden="1">#REF!</definedName>
    <definedName name="BLPH705" hidden="1">#REF!</definedName>
    <definedName name="BLPH706" hidden="1">#REF!</definedName>
    <definedName name="BLPH707" hidden="1">#REF!</definedName>
    <definedName name="BLPH708" hidden="1">#REF!</definedName>
    <definedName name="BLPH709" hidden="1">#REF!</definedName>
    <definedName name="BLPH710" hidden="1">#REF!</definedName>
    <definedName name="BLPH711" hidden="1">#REF!</definedName>
    <definedName name="BLPH712" hidden="1">#REF!</definedName>
    <definedName name="BLPH713" hidden="1">#REF!</definedName>
    <definedName name="BLPH714" hidden="1">#REF!</definedName>
    <definedName name="BLPH715" hidden="1">#REF!</definedName>
    <definedName name="BLPH716" hidden="1">#REF!</definedName>
    <definedName name="BLPH717" hidden="1">#REF!</definedName>
    <definedName name="BLPH718" hidden="1">#REF!</definedName>
    <definedName name="BLPH719" hidden="1">#REF!</definedName>
    <definedName name="BLPH72" hidden="1">#REF!</definedName>
    <definedName name="BLPH720" hidden="1">#REF!</definedName>
    <definedName name="BLPH721" hidden="1">#REF!</definedName>
    <definedName name="BLPH722" hidden="1">#REF!</definedName>
    <definedName name="BLPH723" hidden="1">#REF!</definedName>
    <definedName name="BLPH724" hidden="1">#REF!</definedName>
    <definedName name="BLPH725" hidden="1">#REF!</definedName>
    <definedName name="BLPH726" hidden="1">#REF!</definedName>
    <definedName name="BLPH727" hidden="1">#REF!</definedName>
    <definedName name="BLPH728" hidden="1">#REF!</definedName>
    <definedName name="BLPH729" hidden="1">#REF!</definedName>
    <definedName name="BLPH73" hidden="1">#REF!</definedName>
    <definedName name="BLPH730" hidden="1">#REF!</definedName>
    <definedName name="BLPH731" hidden="1">#REF!</definedName>
    <definedName name="BLPH732" hidden="1">#REF!</definedName>
    <definedName name="BLPH733" hidden="1">#REF!</definedName>
    <definedName name="BLPH734" hidden="1">#REF!</definedName>
    <definedName name="BLPH735" hidden="1">#REF!</definedName>
    <definedName name="BLPH736" hidden="1">#REF!</definedName>
    <definedName name="BLPH737" hidden="1">#REF!</definedName>
    <definedName name="BLPH738" hidden="1">#REF!</definedName>
    <definedName name="BLPH739" hidden="1">#REF!</definedName>
    <definedName name="BLPH74" hidden="1">#REF!</definedName>
    <definedName name="BLPH740" hidden="1">#REF!</definedName>
    <definedName name="BLPH741" hidden="1">#REF!</definedName>
    <definedName name="BLPH742" hidden="1">#REF!</definedName>
    <definedName name="BLPH743" hidden="1">#REF!</definedName>
    <definedName name="BLPH744" hidden="1">#REF!</definedName>
    <definedName name="BLPH745" hidden="1">#REF!</definedName>
    <definedName name="BLPH746" hidden="1">#REF!</definedName>
    <definedName name="BLPH747" hidden="1">#REF!</definedName>
    <definedName name="BLPH748" hidden="1">#REF!</definedName>
    <definedName name="BLPH749" hidden="1">#REF!</definedName>
    <definedName name="BLPH75" hidden="1">#REF!</definedName>
    <definedName name="BLPH750" hidden="1">#REF!</definedName>
    <definedName name="BLPH751" hidden="1">#REF!</definedName>
    <definedName name="BLPH752" hidden="1">#REF!</definedName>
    <definedName name="BLPH753" hidden="1">#REF!</definedName>
    <definedName name="BLPH754" hidden="1">#REF!</definedName>
    <definedName name="BLPH755" hidden="1">#REF!</definedName>
    <definedName name="BLPH756" hidden="1">#REF!</definedName>
    <definedName name="BLPH757" hidden="1">#REF!</definedName>
    <definedName name="BLPH758" hidden="1">#REF!</definedName>
    <definedName name="BLPH759" hidden="1">#REF!</definedName>
    <definedName name="BLPH76" hidden="1">#REF!</definedName>
    <definedName name="BLPH760" hidden="1">#REF!</definedName>
    <definedName name="BLPH761" hidden="1">#REF!</definedName>
    <definedName name="BLPH762" hidden="1">#REF!</definedName>
    <definedName name="BLPH763" hidden="1">#REF!</definedName>
    <definedName name="BLPH764" hidden="1">#REF!</definedName>
    <definedName name="BLPH765" hidden="1">#REF!</definedName>
    <definedName name="BLPH766" hidden="1">#REF!</definedName>
    <definedName name="BLPH767" hidden="1">#REF!</definedName>
    <definedName name="BLPH768" hidden="1">#REF!</definedName>
    <definedName name="BLPH769" hidden="1">#REF!</definedName>
    <definedName name="BLPH77" hidden="1">#REF!</definedName>
    <definedName name="BLPH770" hidden="1">#REF!</definedName>
    <definedName name="BLPH771" hidden="1">#REF!</definedName>
    <definedName name="BLPH772" hidden="1">#REF!</definedName>
    <definedName name="BLPH773" hidden="1">#REF!</definedName>
    <definedName name="BLPH774" hidden="1">#REF!</definedName>
    <definedName name="BLPH775" hidden="1">#REF!</definedName>
    <definedName name="BLPH776" hidden="1">#REF!</definedName>
    <definedName name="BLPH777" hidden="1">#REF!</definedName>
    <definedName name="BLPH778" hidden="1">#REF!</definedName>
    <definedName name="BLPH779" hidden="1">#REF!</definedName>
    <definedName name="BLPH78" hidden="1">#REF!</definedName>
    <definedName name="BLPH780" hidden="1">#REF!</definedName>
    <definedName name="BLPH781" hidden="1">#REF!</definedName>
    <definedName name="BLPH782" hidden="1">#REF!</definedName>
    <definedName name="BLPH783" hidden="1">#REF!</definedName>
    <definedName name="BLPH784" hidden="1">#REF!</definedName>
    <definedName name="BLPH785" hidden="1">#REF!</definedName>
    <definedName name="BLPH786" hidden="1">#REF!</definedName>
    <definedName name="BLPH787" hidden="1">#REF!</definedName>
    <definedName name="BLPH788" hidden="1">#REF!</definedName>
    <definedName name="BLPH789" hidden="1">#REF!</definedName>
    <definedName name="BLPH79" hidden="1">#REF!</definedName>
    <definedName name="BLPH790" hidden="1">#REF!</definedName>
    <definedName name="BLPH791" hidden="1">#REF!</definedName>
    <definedName name="BLPH792" hidden="1">#REF!</definedName>
    <definedName name="BLPH793" hidden="1">#REF!</definedName>
    <definedName name="BLPH794" hidden="1">#REF!</definedName>
    <definedName name="BLPH795" hidden="1">#REF!</definedName>
    <definedName name="BLPH796" hidden="1">#REF!</definedName>
    <definedName name="BLPH797" hidden="1">#REF!</definedName>
    <definedName name="BLPH798" hidden="1">#REF!</definedName>
    <definedName name="BLPH799" hidden="1">#REF!</definedName>
    <definedName name="BLPH8" hidden="1">#REF!</definedName>
    <definedName name="BLPH80" hidden="1">#REF!</definedName>
    <definedName name="BLPH800" hidden="1">#REF!</definedName>
    <definedName name="BLPH801" hidden="1">#REF!</definedName>
    <definedName name="BLPH802" hidden="1">#REF!</definedName>
    <definedName name="BLPH803" hidden="1">#REF!</definedName>
    <definedName name="BLPH804" hidden="1">#REF!</definedName>
    <definedName name="BLPH805" hidden="1">#REF!</definedName>
    <definedName name="BLPH806" hidden="1">#REF!</definedName>
    <definedName name="BLPH807" hidden="1">#REF!</definedName>
    <definedName name="BLPH808" hidden="1">#REF!</definedName>
    <definedName name="BLPH809" hidden="1">#REF!</definedName>
    <definedName name="BLPH81" hidden="1">#REF!</definedName>
    <definedName name="BLPH810" hidden="1">#REF!</definedName>
    <definedName name="BLPH811" hidden="1">#REF!</definedName>
    <definedName name="BLPH812" hidden="1">#REF!</definedName>
    <definedName name="BLPH813" hidden="1">#REF!</definedName>
    <definedName name="BLPH814" hidden="1">#REF!</definedName>
    <definedName name="BLPH815" hidden="1">#REF!</definedName>
    <definedName name="BLPH816" hidden="1">#REF!</definedName>
    <definedName name="BLPH817" hidden="1">#REF!</definedName>
    <definedName name="BLPH818" hidden="1">#REF!</definedName>
    <definedName name="BLPH819" hidden="1">#REF!</definedName>
    <definedName name="BLPH82" hidden="1">#REF!</definedName>
    <definedName name="BLPH820" hidden="1">#REF!</definedName>
    <definedName name="BLPH821" hidden="1">#REF!</definedName>
    <definedName name="BLPH822" hidden="1">#REF!</definedName>
    <definedName name="BLPH823" hidden="1">#REF!</definedName>
    <definedName name="BLPH824" hidden="1">#REF!</definedName>
    <definedName name="BLPH825" hidden="1">#REF!</definedName>
    <definedName name="BLPH826" hidden="1">#REF!</definedName>
    <definedName name="BLPH827" hidden="1">#REF!</definedName>
    <definedName name="BLPH828" hidden="1">#REF!</definedName>
    <definedName name="BLPH829" hidden="1">#REF!</definedName>
    <definedName name="BLPH83" hidden="1">#REF!</definedName>
    <definedName name="BLPH830" hidden="1">#REF!</definedName>
    <definedName name="BLPH831" hidden="1">#REF!</definedName>
    <definedName name="BLPH832" hidden="1">#REF!</definedName>
    <definedName name="BLPH833" hidden="1">#REF!</definedName>
    <definedName name="BLPH834" hidden="1">#REF!</definedName>
    <definedName name="BLPH835" hidden="1">#REF!</definedName>
    <definedName name="BLPH836" hidden="1">#REF!</definedName>
    <definedName name="BLPH837" hidden="1">#REF!</definedName>
    <definedName name="BLPH838" hidden="1">#REF!</definedName>
    <definedName name="BLPH839" hidden="1">#REF!</definedName>
    <definedName name="BLPH84" hidden="1">#REF!</definedName>
    <definedName name="BLPH840" hidden="1">#REF!</definedName>
    <definedName name="BLPH841" hidden="1">#REF!</definedName>
    <definedName name="BLPH842" hidden="1">#REF!</definedName>
    <definedName name="BLPH843" hidden="1">#REF!</definedName>
    <definedName name="BLPH844" hidden="1">#REF!</definedName>
    <definedName name="BLPH845" hidden="1">#REF!</definedName>
    <definedName name="BLPH846" hidden="1">#REF!</definedName>
    <definedName name="BLPH847" hidden="1">#REF!</definedName>
    <definedName name="BLPH848" hidden="1">#REF!</definedName>
    <definedName name="BLPH85" hidden="1">#REF!</definedName>
    <definedName name="BLPH86" hidden="1">#REF!</definedName>
    <definedName name="BLPH860" hidden="1">#REF!</definedName>
    <definedName name="BLPH861" hidden="1">#REF!</definedName>
    <definedName name="BLPH862" hidden="1">#REF!</definedName>
    <definedName name="BLPH863" hidden="1">#REF!</definedName>
    <definedName name="BLPH864" hidden="1">#REF!</definedName>
    <definedName name="BLPH865" hidden="1">#REF!</definedName>
    <definedName name="BLPH866" hidden="1">#REF!</definedName>
    <definedName name="BLPH867" hidden="1">#REF!</definedName>
    <definedName name="BLPH868" hidden="1">#REF!</definedName>
    <definedName name="BLPH869" hidden="1">#REF!</definedName>
    <definedName name="BLPH87" hidden="1">#REF!</definedName>
    <definedName name="BLPH870" hidden="1">#REF!</definedName>
    <definedName name="BLPH871" hidden="1">#REF!</definedName>
    <definedName name="BLPH872" hidden="1">#REF!</definedName>
    <definedName name="BLPH873" hidden="1">#REF!</definedName>
    <definedName name="BLPH874" hidden="1">#REF!</definedName>
    <definedName name="BLPH875" hidden="1">#REF!</definedName>
    <definedName name="BLPH876" hidden="1">#REF!</definedName>
    <definedName name="BLPH877" hidden="1">#REF!</definedName>
    <definedName name="BLPH878" hidden="1">#REF!</definedName>
    <definedName name="BLPH879" hidden="1">#REF!</definedName>
    <definedName name="BLPH88" hidden="1">#REF!</definedName>
    <definedName name="BLPH880" hidden="1">#REF!</definedName>
    <definedName name="BLPH881" hidden="1">#REF!</definedName>
    <definedName name="BLPH882" hidden="1">#REF!</definedName>
    <definedName name="BLPH883" hidden="1">#REF!</definedName>
    <definedName name="BLPH884" hidden="1">#REF!</definedName>
    <definedName name="BLPH885" hidden="1">#REF!</definedName>
    <definedName name="BLPH886" hidden="1">#REF!</definedName>
    <definedName name="BLPH887" hidden="1">#REF!</definedName>
    <definedName name="BLPH888" hidden="1">#REF!</definedName>
    <definedName name="BLPH889" hidden="1">#REF!</definedName>
    <definedName name="BLPH89" hidden="1">#REF!</definedName>
    <definedName name="BLPH890" hidden="1">#REF!</definedName>
    <definedName name="BLPH891" hidden="1">#REF!</definedName>
    <definedName name="BLPH892" hidden="1">#REF!</definedName>
    <definedName name="BLPH893" hidden="1">#REF!</definedName>
    <definedName name="BLPH894" hidden="1">#REF!</definedName>
    <definedName name="BLPH895" hidden="1">#REF!</definedName>
    <definedName name="BLPH896" hidden="1">#REF!</definedName>
    <definedName name="BLPH897" hidden="1">#REF!</definedName>
    <definedName name="BLPH898" hidden="1">#REF!</definedName>
    <definedName name="BLPH899" hidden="1">#REF!</definedName>
    <definedName name="BLPH9" hidden="1">#REF!</definedName>
    <definedName name="BLPH90" hidden="1">#REF!</definedName>
    <definedName name="BLPH900" hidden="1">#REF!</definedName>
    <definedName name="BLPH901" hidden="1">#REF!</definedName>
    <definedName name="BLPH902" hidden="1">#REF!</definedName>
    <definedName name="BLPH903" hidden="1">#REF!</definedName>
    <definedName name="BLPH904" hidden="1">#REF!</definedName>
    <definedName name="BLPH905" hidden="1">#REF!</definedName>
    <definedName name="BLPH906" hidden="1">#REF!</definedName>
    <definedName name="BLPH907" hidden="1">#REF!</definedName>
    <definedName name="BLPH908" hidden="1">#REF!</definedName>
    <definedName name="BLPH909" hidden="1">#REF!</definedName>
    <definedName name="BLPH91" hidden="1">#REF!</definedName>
    <definedName name="BLPH910" hidden="1">#REF!</definedName>
    <definedName name="BLPH911" hidden="1">#REF!</definedName>
    <definedName name="BLPH912" hidden="1">#REF!</definedName>
    <definedName name="BLPH913" hidden="1">#REF!</definedName>
    <definedName name="BLPH914" hidden="1">#REF!</definedName>
    <definedName name="BLPH915" hidden="1">#REF!</definedName>
    <definedName name="BLPH916" hidden="1">#REF!</definedName>
    <definedName name="BLPH917" hidden="1">#REF!</definedName>
    <definedName name="BLPH918" hidden="1">#REF!</definedName>
    <definedName name="BLPH919" hidden="1">#REF!</definedName>
    <definedName name="BLPH92" hidden="1">#REF!</definedName>
    <definedName name="BLPH920" hidden="1">#REF!</definedName>
    <definedName name="BLPH921" hidden="1">#REF!</definedName>
    <definedName name="BLPH922" hidden="1">#REF!</definedName>
    <definedName name="BLPH923" hidden="1">#REF!</definedName>
    <definedName name="BLPH924" hidden="1">#REF!</definedName>
    <definedName name="BLPH925" hidden="1">#REF!</definedName>
    <definedName name="BLPH926" hidden="1">#REF!</definedName>
    <definedName name="BLPH927" hidden="1">#REF!</definedName>
    <definedName name="BLPH928" hidden="1">#REF!</definedName>
    <definedName name="BLPH929" hidden="1">#REF!</definedName>
    <definedName name="BLPH93" hidden="1">#REF!</definedName>
    <definedName name="BLPH930" hidden="1">#REF!</definedName>
    <definedName name="BLPH931" hidden="1">#REF!</definedName>
    <definedName name="BLPH932" hidden="1">#REF!</definedName>
    <definedName name="BLPH933" hidden="1">#REF!</definedName>
    <definedName name="BLPH934" hidden="1">#REF!</definedName>
    <definedName name="BLPH935" hidden="1">#REF!</definedName>
    <definedName name="BLPH936" hidden="1">#REF!</definedName>
    <definedName name="BLPH937" hidden="1">#REF!</definedName>
    <definedName name="BLPH938" hidden="1">#REF!</definedName>
    <definedName name="BLPH939" hidden="1">#REF!</definedName>
    <definedName name="BLPH94" hidden="1">#REF!</definedName>
    <definedName name="BLPH940" hidden="1">#REF!</definedName>
    <definedName name="BLPH941" hidden="1">#REF!</definedName>
    <definedName name="BLPH942" hidden="1">#REF!</definedName>
    <definedName name="BLPH943" hidden="1">#REF!</definedName>
    <definedName name="BLPH944" hidden="1">#REF!</definedName>
    <definedName name="BLPH945" hidden="1">#REF!</definedName>
    <definedName name="BLPH946" hidden="1">#REF!</definedName>
    <definedName name="BLPH947" hidden="1">#REF!</definedName>
    <definedName name="BLPH948" hidden="1">#REF!</definedName>
    <definedName name="BLPH949" hidden="1">#REF!</definedName>
    <definedName name="BLPH95" hidden="1">#REF!</definedName>
    <definedName name="BLPH950" hidden="1">#REF!</definedName>
    <definedName name="BLPH951" hidden="1">#REF!</definedName>
    <definedName name="BLPH952" hidden="1">#REF!</definedName>
    <definedName name="BLPH953" hidden="1">#REF!</definedName>
    <definedName name="BLPH954" hidden="1">#REF!</definedName>
    <definedName name="BLPH955" hidden="1">#REF!</definedName>
    <definedName name="BLPH956" hidden="1">#REF!</definedName>
    <definedName name="BLPH957" hidden="1">#REF!</definedName>
    <definedName name="BLPH958" hidden="1">#REF!</definedName>
    <definedName name="BLPH959" hidden="1">#REF!</definedName>
    <definedName name="BLPH96" hidden="1">#REF!</definedName>
    <definedName name="BLPH960" hidden="1">#REF!</definedName>
    <definedName name="BLPH961" hidden="1">#REF!</definedName>
    <definedName name="BLPH962" hidden="1">#REF!</definedName>
    <definedName name="BLPH963" hidden="1">#REF!</definedName>
    <definedName name="BLPH964" hidden="1">#REF!</definedName>
    <definedName name="BLPH965" hidden="1">#REF!</definedName>
    <definedName name="BLPH966" hidden="1">#REF!</definedName>
    <definedName name="BLPH967" hidden="1">#REF!</definedName>
    <definedName name="BLPH968" hidden="1">#REF!</definedName>
    <definedName name="BLPH969" hidden="1">#REF!</definedName>
    <definedName name="BLPH97" hidden="1">#REF!</definedName>
    <definedName name="BLPH970" hidden="1">#REF!</definedName>
    <definedName name="BLPH971" hidden="1">#REF!</definedName>
    <definedName name="BLPH972" hidden="1">#REF!</definedName>
    <definedName name="BLPH973" hidden="1">#REF!</definedName>
    <definedName name="BLPH974" hidden="1">#REF!</definedName>
    <definedName name="BLPH975" hidden="1">#REF!</definedName>
    <definedName name="BLPH976" hidden="1">#REF!</definedName>
    <definedName name="BLPH977" hidden="1">#REF!</definedName>
    <definedName name="BLPH978" hidden="1">#REF!</definedName>
    <definedName name="BLPH979" hidden="1">#REF!</definedName>
    <definedName name="BLPH98" hidden="1">#REF!</definedName>
    <definedName name="BLPH980" hidden="1">#REF!</definedName>
    <definedName name="BLPH981" hidden="1">#REF!</definedName>
    <definedName name="BLPH982" hidden="1">#REF!</definedName>
    <definedName name="BLPH983" hidden="1">#REF!</definedName>
    <definedName name="BLPH984" hidden="1">#REF!</definedName>
    <definedName name="BLPH985" hidden="1">#REF!</definedName>
    <definedName name="BLPH986" hidden="1">#REF!</definedName>
    <definedName name="BLPH987" hidden="1">#REF!</definedName>
    <definedName name="BLPH988" hidden="1">#REF!</definedName>
    <definedName name="BLPH989" hidden="1">#REF!</definedName>
    <definedName name="BLPH99" hidden="1">#REF!</definedName>
    <definedName name="BLPH990" hidden="1">#REF!</definedName>
    <definedName name="BLPH991" hidden="1">#REF!</definedName>
    <definedName name="BLPH992" hidden="1">#REF!</definedName>
    <definedName name="BLPH993" hidden="1">#REF!</definedName>
    <definedName name="BLPH994" hidden="1">#REF!</definedName>
    <definedName name="BLPH995" hidden="1">#REF!</definedName>
    <definedName name="BLPH996" hidden="1">#REF!</definedName>
    <definedName name="BLPH997" hidden="1">#REF!</definedName>
    <definedName name="BLPH998" hidden="1">#REF!</definedName>
    <definedName name="BLPH999" hidden="1">#REF!</definedName>
    <definedName name="BNE_MESSAGES_HIDDEN" hidden="1">#REF!</definedName>
    <definedName name="BOM" localSheetId="12">#REF!</definedName>
    <definedName name="BOM">#REF!</definedName>
    <definedName name="bonus" localSheetId="12">#REF!</definedName>
    <definedName name="bonus">#REF!</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S_2">#REF!</definedName>
    <definedName name="BS1_1">#REF!</definedName>
    <definedName name="BS1_2">#REF!</definedName>
    <definedName name="BS1_3">#REF!</definedName>
    <definedName name="BS10_A">#REF!</definedName>
    <definedName name="BS10_B">#REF!</definedName>
    <definedName name="BS7_A">#REF!</definedName>
    <definedName name="BS7_B">#REF!</definedName>
    <definedName name="BSMethod">2</definedName>
    <definedName name="BU" localSheetId="12">#REF!</definedName>
    <definedName name="BU">#REF!</definedName>
    <definedName name="Bud_Period" localSheetId="12">#REF!</definedName>
    <definedName name="Bud_Period">#REF!</definedName>
    <definedName name="bud_var" localSheetId="12">#REF!</definedName>
    <definedName name="bud_var">#REF!</definedName>
    <definedName name="Bud_YTD" localSheetId="12">#REF!</definedName>
    <definedName name="Bud_YTD">#REF!</definedName>
    <definedName name="Bud2001cum" localSheetId="12">#REF!</definedName>
    <definedName name="Bud2001cum">#REF!</definedName>
    <definedName name="Bud2002cum" localSheetId="12">#REF!</definedName>
    <definedName name="Bud2002cum">#REF!</definedName>
    <definedName name="BudDepr" localSheetId="12">#REF!</definedName>
    <definedName name="BudDepr">#REF!</definedName>
    <definedName name="BUDGET">#REF!</definedName>
    <definedName name="Budget_YTD">#REF!,#REF!,#REF!,#REF!,#REF!,#REF!,#REF!,#REF!,#REF!</definedName>
    <definedName name="Budget2003" localSheetId="12">#REF!</definedName>
    <definedName name="Budget2003">#REF!</definedName>
    <definedName name="BUDGETCURRENCYCODE1" localSheetId="12">#REF!</definedName>
    <definedName name="BUDGETCURRENCYCODE1">#REF!</definedName>
    <definedName name="BUDGETNAME1" localSheetId="12">#REF!</definedName>
    <definedName name="BUDGETNAME1">#REF!</definedName>
    <definedName name="BUDGETORG1" localSheetId="12">#REF!</definedName>
    <definedName name="BUDGETORG1">#REF!</definedName>
    <definedName name="budmonth" localSheetId="12">#REF!</definedName>
    <definedName name="budmonth">#REF!</definedName>
    <definedName name="BudOpprofit" localSheetId="12">#REF!</definedName>
    <definedName name="BudOpprofit">#REF!</definedName>
    <definedName name="budytd" localSheetId="12">#REF!</definedName>
    <definedName name="budytd">#REF!</definedName>
    <definedName name="BUFF_DECL_2018" localSheetId="12">#REF!</definedName>
    <definedName name="BUFF_DECL_2018">#REF!</definedName>
    <definedName name="BUFF_DECL_2019" localSheetId="12">#REF!</definedName>
    <definedName name="BUFF_DECL_2019">#REF!</definedName>
    <definedName name="BUFF_DECL_2020" localSheetId="12">#REF!</definedName>
    <definedName name="BUFF_DECL_2020">#REF!</definedName>
    <definedName name="Burglaries">#REF!</definedName>
    <definedName name="Burglaries_minus0.95">#REF!</definedName>
    <definedName name="Burglaries_plus0.95">#REF!</definedName>
    <definedName name="BUSINESSSOLUTION" localSheetId="12">#REF!</definedName>
    <definedName name="BUSINESSSOLUTION">#REF!</definedName>
    <definedName name="CA_mnth" localSheetId="12">#REF!</definedName>
    <definedName name="CA_mnth">#REF!</definedName>
    <definedName name="CA_Mnth_BUD" localSheetId="12">#REF!</definedName>
    <definedName name="CA_Mnth_BUD">#REF!</definedName>
    <definedName name="CA_qtd" localSheetId="12">#REF!</definedName>
    <definedName name="CA_qtd">#REF!</definedName>
    <definedName name="CA_Qtr_BUD" localSheetId="12">#REF!</definedName>
    <definedName name="CA_Qtr_BUD">#REF!</definedName>
    <definedName name="CA_xero" localSheetId="12">#REF!</definedName>
    <definedName name="CA_xero">#REF!</definedName>
    <definedName name="CA_ytd" localSheetId="12">#REF!</definedName>
    <definedName name="CA_ytd">#REF!</definedName>
    <definedName name="CA_Ytd_BUD" localSheetId="12">#REF!</definedName>
    <definedName name="CA_Ytd_BUD">#REF!</definedName>
    <definedName name="Calcs"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CarriedForwardCashflow" localSheetId="12">#REF!</definedName>
    <definedName name="CarriedForwardCashflow">#REF!</definedName>
    <definedName name="Case1" localSheetId="12">#REF!</definedName>
    <definedName name="Case1">#REF!</definedName>
    <definedName name="Case2" localSheetId="12">#REF!</definedName>
    <definedName name="Case2">#REF!</definedName>
    <definedName name="Case3" localSheetId="12">#REF!</definedName>
    <definedName name="Case3">#REF!</definedName>
    <definedName name="Categories" localSheetId="12">#REF!</definedName>
    <definedName name="Categories">#REF!</definedName>
    <definedName name="CB" hidden="1">#REF!</definedName>
    <definedName name="cc" hidden="1">{#N/A,#N/A,TRUE,"Cover sheet";#N/A,#N/A,TRUE,"Summary";#N/A,#N/A,TRUE,"Key Assumptions";#N/A,#N/A,TRUE,"Profit &amp; Loss";#N/A,#N/A,TRUE,"Balance Sheet";#N/A,#N/A,TRUE,"Cashflow";#N/A,#N/A,TRUE,"IRR";#N/A,#N/A,TRUE,"Ratios";#N/A,#N/A,TRUE,"Debt analysis"}</definedName>
    <definedName name="CCC">#REF!</definedName>
    <definedName name="ccccc" hidden="1">{"10yp key data",#N/A,FALSE,"Market Data"}</definedName>
    <definedName name="cccccccccc">#REF!</definedName>
    <definedName name="CCodeList">#REF!</definedName>
    <definedName name="CCY" localSheetId="12">#REF!</definedName>
    <definedName name="CCY">#REF!</definedName>
    <definedName name="cedwdf2wef" hidden="1">#REF!</definedName>
    <definedName name="Cen_Dec_15" localSheetId="12">#REF!</definedName>
    <definedName name="Cen_Dec_15">#REF!</definedName>
    <definedName name="Cen_Jan_16" localSheetId="12">#REF!</definedName>
    <definedName name="Cen_Jan_16">#REF!</definedName>
    <definedName name="Cen_Mnth" localSheetId="12">#REF!</definedName>
    <definedName name="Cen_Mnth">#REF!</definedName>
    <definedName name="Cen_mnth_list" localSheetId="12">#REF!</definedName>
    <definedName name="Cen_mnth_list">#REF!</definedName>
    <definedName name="Cen_qtd" localSheetId="12">#REF!</definedName>
    <definedName name="Cen_qtd">#REF!</definedName>
    <definedName name="CEN_qtr_BUD" localSheetId="12">#REF!</definedName>
    <definedName name="CEN_qtr_BUD">#REF!</definedName>
    <definedName name="Cen_ytd" localSheetId="12">#REF!</definedName>
    <definedName name="Cen_ytd">#REF!</definedName>
    <definedName name="Cen_ytd_BUD" localSheetId="12">#REF!</definedName>
    <definedName name="Cen_ytd_BUD">#REF!</definedName>
    <definedName name="Cent_Mnth_Bud" localSheetId="12">#REF!</definedName>
    <definedName name="Cent_Mnth_Bud">#REF!</definedName>
    <definedName name="cf"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CF2_1">#REF!</definedName>
    <definedName name="CF2_2">#REF!</definedName>
    <definedName name="cftab" localSheetId="12">#REF!</definedName>
    <definedName name="cftab">#REF!</definedName>
    <definedName name="CH_A" localSheetId="12">#REF!</definedName>
    <definedName name="CH_A">#REF!</definedName>
    <definedName name="CH_B" localSheetId="12">#REF!</definedName>
    <definedName name="CH_B">#REF!</definedName>
    <definedName name="CH_C" localSheetId="12">#REF!</definedName>
    <definedName name="CH_C">#REF!</definedName>
    <definedName name="CH_D" localSheetId="12">#REF!</definedName>
    <definedName name="CH_D">#REF!</definedName>
    <definedName name="CH_E" localSheetId="12">#REF!</definedName>
    <definedName name="CH_E">#REF!</definedName>
    <definedName name="CH_F" localSheetId="12">#REF!</definedName>
    <definedName name="CH_F">#REF!</definedName>
    <definedName name="Change" hidden="1">#N/A</definedName>
    <definedName name="Change2" hidden="1">#N/A</definedName>
    <definedName name="Change3" hidden="1">#N/A</definedName>
    <definedName name="Change4" hidden="1">#N/A</definedName>
    <definedName name="ChangeRange" hidden="1">#REF!</definedName>
    <definedName name="ChangeRange2" hidden="1">#REF!</definedName>
    <definedName name="Choices_Wrapper">#REF!</definedName>
    <definedName name="Choices2">#REF!</definedName>
    <definedName name="Cipla2" hidden="1">{TRUE,TRUE,-1.25,-15.5,604.5,369,FALSE,FALSE,TRUE,TRUE,0,1,83,1,38,4,5,4,TRUE,TRUE,3,TRUE,1,TRUE,75,"Swvu.inputs._.raw._.data.","ACwvu.inputs._.raw._.data.",#N/A,FALSE,FALSE,0.5,0.5,0.5,0.5,2,"&amp;F","&amp;A&amp;RPage &amp;P",FALSE,FALSE,FALSE,FALSE,1,60,#N/A,#N/A,"=R1C61:R53C89","=C1:C5",#N/A,#N/A,FALSE,FALSE,FALSE,1,600,600,FALSE,FALSE,TRUE,TRUE,TRUE}</definedName>
    <definedName name="CIQANR_22aca9e5c20c4b139335117bc8d71717" hidden="1">#REF!</definedName>
    <definedName name="CIQWBGuid" hidden="1">"87ec7ee0-36f1-4077-b101-b01508112353"</definedName>
    <definedName name="CIQWBInfo" hidden="1">"{ ""CIQVersion"":""9.51.3510.3078"" }"</definedName>
    <definedName name="class" localSheetId="12">#REF!</definedName>
    <definedName name="class">#REF!</definedName>
    <definedName name="Claves">#REF!</definedName>
    <definedName name="CLIENT" localSheetId="12">#REF!</definedName>
    <definedName name="CLIENT">#REF!</definedName>
    <definedName name="Close" localSheetId="12">#REF!</definedName>
    <definedName name="Close">#REF!</definedName>
    <definedName name="closedate">#REF!</definedName>
    <definedName name="CloseYear" localSheetId="12">#REF!</definedName>
    <definedName name="CloseYear">#REF!</definedName>
    <definedName name="Closing">32233</definedName>
    <definedName name="Closing_cash" localSheetId="12">#REF!</definedName>
    <definedName name="Closing_cash">#REF!</definedName>
    <definedName name="CLOSING1">32201</definedName>
    <definedName name="CLOSING2">32233</definedName>
    <definedName name="CLOSING3">32333</definedName>
    <definedName name="Code_soc" localSheetId="12">#REF!</definedName>
    <definedName name="Code_soc">#REF!</definedName>
    <definedName name="COEF.Competition_Attrition">#REF!</definedName>
    <definedName name="COEF.Competitor_installation">#REF!</definedName>
    <definedName name="COEF.Verisure_Attrition">#REF!</definedName>
    <definedName name="COEF.Verisure_installation">#REF!</definedName>
    <definedName name="ColorNames" localSheetId="12">#REF!</definedName>
    <definedName name="ColorNames">#REF!</definedName>
    <definedName name="companylist" localSheetId="12">#REF!</definedName>
    <definedName name="companylist">#REF!</definedName>
    <definedName name="Competition_Cancellations">#REF!</definedName>
    <definedName name="Competitor_installations">#REF!</definedName>
    <definedName name="Competitor_Portfolio">#REF!</definedName>
    <definedName name="CONCEPTO">#REF!</definedName>
    <definedName name="CONCEPTOLOG">#REF!</definedName>
    <definedName name="ConsoLevel">#REF!</definedName>
    <definedName name="ContentsHelp" hidden="1">#REF!</definedName>
    <definedName name="Contingency">#REF!</definedName>
    <definedName name="Conventions" localSheetId="12">#REF!</definedName>
    <definedName name="Conventions">#REF!</definedName>
    <definedName name="CopyWord" hidden="1">#REF!</definedName>
    <definedName name="CorporateOverheadsDeskChargeIn" localSheetId="12">#REF!</definedName>
    <definedName name="CorporateOverheadsDeskChargeIn">#REF!</definedName>
    <definedName name="CorporateRate2000" localSheetId="12">#REF!</definedName>
    <definedName name="CorporateRate2000">#REF!</definedName>
    <definedName name="CostPoolL1">#REF!</definedName>
    <definedName name="CostPoolL2">#REF!</definedName>
    <definedName name="Countrylist">#REF!</definedName>
    <definedName name="Coverage">#REF!</definedName>
    <definedName name="CR"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craig_days_avail" localSheetId="12">#REF!</definedName>
    <definedName name="craig_days_avail">#REF!</definedName>
    <definedName name="craig_days_trained" localSheetId="12">#REF!</definedName>
    <definedName name="craig_days_trained">#REF!</definedName>
    <definedName name="craig_util" localSheetId="12">#REF!</definedName>
    <definedName name="craig_util">#REF!</definedName>
    <definedName name="CreateTable" hidden="1">#REF!</definedName>
    <definedName name="CSCASHFLOW">#REF!</definedName>
    <definedName name="CTRate" localSheetId="12">[11]data!$B$3</definedName>
    <definedName name="CTRate">#REF!</definedName>
    <definedName name="currency">#REF!</definedName>
    <definedName name="CurrentYear">#REF!</definedName>
    <definedName name="CurrentYearEnd">#REF!</definedName>
    <definedName name="Customer1" localSheetId="12">#REF!</definedName>
    <definedName name="Customer1">#REF!</definedName>
    <definedName name="cv">#REF!</definedName>
    <definedName name="CXR">#REF!</definedName>
    <definedName name="d"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da" hidden="1">#REF!</definedName>
    <definedName name="das"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ta_count" localSheetId="12">#REF!</definedName>
    <definedName name="data_count">#REF!</definedName>
    <definedName name="data_sum">#REF!</definedName>
    <definedName name="DATACOLLECTION" localSheetId="12">#REF!</definedName>
    <definedName name="DATACOLLECTION">#REF!</definedName>
    <definedName name="DataCosts" localSheetId="12">#REF!</definedName>
    <definedName name="DataCosts">#REF!</definedName>
    <definedName name="date">#REF!</definedName>
    <definedName name="DateList">#REF!</definedName>
    <definedName name="DAV">#REF!</definedName>
    <definedName name="DavRoutine">#REF!</definedName>
    <definedName name="DaysPast" localSheetId="12">#REF!</definedName>
    <definedName name="DaysPast">#REF!</definedName>
    <definedName name="DBNAME1" localSheetId="12">#REF!</definedName>
    <definedName name="DBNAME1">#REF!</definedName>
    <definedName name="DBSwitch" localSheetId="12">#REF!</definedName>
    <definedName name="DBSwitch">#REF!</definedName>
    <definedName name="DCF" hidden="1">{#N/A,#N/A,FALSE,"DCF Summary";#N/A,#N/A,FALSE,"Casema";#N/A,#N/A,FALSE,"Casema NoTel";#N/A,#N/A,FALSE,"UK";#N/A,#N/A,FALSE,"RCF";#N/A,#N/A,FALSE,"Intercable CZ";#N/A,#N/A,FALSE,"Interkabel P"}</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s">#REF!</definedName>
    <definedName name="DD" localSheetId="12">#REF!</definedName>
    <definedName name="DD">#REF!</definedName>
    <definedName name="ddd" hidden="1">#REF!</definedName>
    <definedName name="ddddd" hidden="1">{"10yp tariffs",#N/A,FALSE,"Celtel alternative 6"}</definedName>
    <definedName name="dddddd" hidden="1">{#N/A,#N/A,FALSE,"CAPREIT"}</definedName>
    <definedName name="ddddddd" hidden="1">{#N/A,#N/A,FALSE,"CAPREIT"}</definedName>
    <definedName name="DE_Dec_15" localSheetId="12">#REF!</definedName>
    <definedName name="DE_Dec_15">#REF!</definedName>
    <definedName name="DE_Jan_16" localSheetId="12">#REF!</definedName>
    <definedName name="DE_Jan_16">#REF!</definedName>
    <definedName name="DE_Mnth" localSheetId="12">#REF!</definedName>
    <definedName name="DE_Mnth">#REF!</definedName>
    <definedName name="DE_mnth_BUD" localSheetId="12">[9]DE!$E$4:$P$147</definedName>
    <definedName name="DE_mnth_BUD">#REF!</definedName>
    <definedName name="DE_mnth_list" localSheetId="12">#REF!</definedName>
    <definedName name="DE_mnth_list">#REF!</definedName>
    <definedName name="DE_Mtd" localSheetId="12">#REF!</definedName>
    <definedName name="DE_Mtd">#REF!</definedName>
    <definedName name="DE_qtd" localSheetId="12">#REF!</definedName>
    <definedName name="DE_qtd">#REF!</definedName>
    <definedName name="DE_qtr_BUD" localSheetId="12">#REF!</definedName>
    <definedName name="DE_qtr_BUD">#REF!</definedName>
    <definedName name="DE_ytd_BUD" localSheetId="12">#REF!</definedName>
    <definedName name="DE_ytd_BUD">#REF!</definedName>
    <definedName name="Dec_15" localSheetId="12">#REF!</definedName>
    <definedName name="Dec_15">#REF!</definedName>
    <definedName name="dec03tb" localSheetId="12">#REF!</definedName>
    <definedName name="dec03tb">#REF!</definedName>
    <definedName name="DecAct" localSheetId="12">#REF!</definedName>
    <definedName name="DecAct">#REF!</definedName>
    <definedName name="DecFTE" localSheetId="12">#REF!</definedName>
    <definedName name="DecFTE">#REF!</definedName>
    <definedName name="DeductGWA" localSheetId="12">#REF!</definedName>
    <definedName name="DeductGWA">#REF!</definedName>
    <definedName name="DeleteRange" hidden="1">#REF!</definedName>
    <definedName name="DeleteTable" hidden="1">#REF!</definedName>
    <definedName name="dem">#REF!</definedName>
    <definedName name="demandas">#REF!</definedName>
    <definedName name="Dep_Cod" localSheetId="12">#REF!</definedName>
    <definedName name="Dep_Cod">#REF!</definedName>
    <definedName name="DeprBUD05" localSheetId="12">#REF!</definedName>
    <definedName name="DeprBUD05">#REF!</definedName>
    <definedName name="DeprBUD06" localSheetId="12">#REF!</definedName>
    <definedName name="DeprBUD06">#REF!</definedName>
    <definedName name="dept_99" localSheetId="12">#REF!</definedName>
    <definedName name="dept_99">#REF!</definedName>
    <definedName name="DEPT60">#REF!</definedName>
    <definedName name="dereew">#REF!</definedName>
    <definedName name="df">#REF!</definedName>
    <definedName name="dfdfgg"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dfgh">#REF!</definedName>
    <definedName name="dgdsf" hidden="1">#REF!</definedName>
    <definedName name="dghtz">#REF!</definedName>
    <definedName name="DirBelgSales">#REF!</definedName>
    <definedName name="Disposableincome">#REF!</definedName>
    <definedName name="Disposableincome_minus0.95">#REF!</definedName>
    <definedName name="Disposableincome_plus0.95">#REF!</definedName>
    <definedName name="DJE_Revenue" localSheetId="12">#REF!</definedName>
    <definedName name="DJE_Revenue">#REF!</definedName>
    <definedName name="DME_BeforeCloseCompleted" hidden="1">"True"</definedName>
    <definedName name="DME_Dirty" hidden="1">"False"</definedName>
    <definedName name="DME_LocalFile" hidden="1">"True"</definedName>
    <definedName name="DR"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oit">#REF!</definedName>
    <definedName name="dsasda" hidden="1">#REF!</definedName>
    <definedName name="dsfre">#REF!</definedName>
    <definedName name="dssfder">#REF!</definedName>
    <definedName name="dtghdtzd">#REF!</definedName>
    <definedName name="dtzuztdu">#REF!</definedName>
    <definedName name="dztujdzt">#REF!</definedName>
    <definedName name="dzuzt">#REF!</definedName>
    <definedName name="e">#REF!</definedName>
    <definedName name="Earnouts" localSheetId="12">#REF!</definedName>
    <definedName name="Earnouts">#REF!</definedName>
    <definedName name="ebit" localSheetId="12">#REF!</definedName>
    <definedName name="ebit">#REF!</definedName>
    <definedName name="ebitdarunrate" localSheetId="12">#REF!</definedName>
    <definedName name="ebitdarunrate">#REF!</definedName>
    <definedName name="ed">#REF!</definedName>
    <definedName name="Edal" hidden="1">{"final plan",#N/A,FALSE,"Summary final for document";"change since original",#N/A,FALSE,"Summary final for document";"variance from 1999",#N/A,FALSE,"Summary final for document"}</definedName>
    <definedName name="Editable" hidden="1">#REF!,#REF!,#REF!,#REF!</definedName>
    <definedName name="ee" hidden="1">{#N/A,#N/A,TRUE,"Cover sheet";#N/A,#N/A,TRUE,"Summary";#N/A,#N/A,TRUE,"Key Assumptions";#N/A,#N/A,TRUE,"Profit &amp; Loss";#N/A,#N/A,TRUE,"Balance Sheet";#N/A,#N/A,TRUE,"Cashflow";#N/A,#N/A,TRUE,"IRR";#N/A,#N/A,TRUE,"Ratios";#N/A,#N/A,TRUE,"Debt analysis"}</definedName>
    <definedName name="eee" hidden="1">#REF!</definedName>
    <definedName name="eeeee" hidden="1">{"budget992000 tariff and usage",#N/A,FALSE,"Celtel alternative 6"}</definedName>
    <definedName name="eeeeeeeeeee">#REF!</definedName>
    <definedName name="eeeeeeeeeeee">#REF!</definedName>
    <definedName name="eer" hidden="1">{#N/A,#N/A,TRUE,"Cover sheet";#N/A,#N/A,TRUE,"Summary";#N/A,#N/A,TRUE,"Key Assumptions";#N/A,#N/A,TRUE,"Profit &amp; Loss";#N/A,#N/A,TRUE,"Balance Sheet";#N/A,#N/A,TRUE,"Cashflow";#N/A,#N/A,TRUE,"IRR";#N/A,#N/A,TRUE,"Ratios";#N/A,#N/A,TRUE,"Debt analysis"}</definedName>
    <definedName name="eerd">#REF!</definedName>
    <definedName name="efgre" hidden="1">#REF!</definedName>
    <definedName name="egal" hidden="1">{"final plan",#N/A,FALSE,"Summary final for document";"change since original",#N/A,FALSE,"Summary final for document";"variance from 1999",#N/A,FALSE,"Summary final for document"}</definedName>
    <definedName name="egal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EM" localSheetId="12">#REF!</definedName>
    <definedName name="EM">#REF!</definedName>
    <definedName name="Emp_Cod" localSheetId="12">#REF!</definedName>
    <definedName name="Emp_Cod">#REF!</definedName>
    <definedName name="Employees" localSheetId="12">#REF!</definedName>
    <definedName name="Employees">#REF!</definedName>
    <definedName name="enhetf">#REF!</definedName>
    <definedName name="entertainment" localSheetId="12">#REF!</definedName>
    <definedName name="entertainment">#REF!</definedName>
    <definedName name="Entities">#REF!</definedName>
    <definedName name="Entity">#REF!</definedName>
    <definedName name="ENTITY_NAME" localSheetId="12">#REF!</definedName>
    <definedName name="ENTITY_NAME">#REF!</definedName>
    <definedName name="EntityList">#REF!</definedName>
    <definedName name="EntityMap">#REF!</definedName>
    <definedName name="Entityname">#REF!</definedName>
    <definedName name="Entityy">#REF!</definedName>
    <definedName name="EntryRMR">#REF!</definedName>
    <definedName name="Equity_addition" localSheetId="12">#REF!</definedName>
    <definedName name="Equity_addition">#REF!</definedName>
    <definedName name="Equity_base" localSheetId="12">#REF!</definedName>
    <definedName name="Equity_base">#REF!</definedName>
    <definedName name="Equity2">#REF!</definedName>
    <definedName name="erfe"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M" localSheetId="12">#REF!</definedName>
    <definedName name="ERM">#REF!</definedName>
    <definedName name="ERMPBT1" localSheetId="12">#REF!</definedName>
    <definedName name="ERMPBT1">#REF!</definedName>
    <definedName name="ERMPBT2" localSheetId="12">#REF!</definedName>
    <definedName name="ERMPBT2">#REF!</definedName>
    <definedName name="ERMPBT3" localSheetId="12">#REF!</definedName>
    <definedName name="ERMPBT3">#REF!</definedName>
    <definedName name="erty" hidden="1">#REF!</definedName>
    <definedName name="Escenarios">#REF!</definedName>
    <definedName name="esnrc100c1_values" hidden="1">{"FTSE100","COMPANIES",TRUE}</definedName>
    <definedName name="esnrc33c1_values" hidden="1">{"EUMOT","COMPANIES",TRUE}</definedName>
    <definedName name="esnrc56c1_values" hidden="1">{"ASCONGRP","COMPANIES",TRUE}</definedName>
    <definedName name="esnrc63c1_values" hidden="1">{"EUUTIGRP","COMPANIES",TRUE}</definedName>
    <definedName name="esnrc91c1_values" hidden="1">{"EUUTI","COMPANIES",TRUE}</definedName>
    <definedName name="essais" hidden="1">{#N/A,#N/A,FALSE,"F_Plan";#N/A,#N/A,FALSE,"Parameter"}</definedName>
    <definedName name="essais2" hidden="1">{#N/A,#N/A,FALSE,"F_Plan";#N/A,#N/A,FALSE,"Parameter"}</definedName>
    <definedName name="ETRI" localSheetId="12">#REF!</definedName>
    <definedName name="ETRI">#REF!</definedName>
    <definedName name="EUR_AED_RATE" localSheetId="12">#REF!</definedName>
    <definedName name="EUR_AED_RATE">#REF!</definedName>
    <definedName name="EV__LASTREFTIME__" hidden="1">40973.7415046296</definedName>
    <definedName name="ewerere">#REF!</definedName>
    <definedName name="EX"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EXCH_RATE" localSheetId="12">#REF!</definedName>
    <definedName name="EXCH_RATE">#REF!</definedName>
    <definedName name="exchange_data" localSheetId="12">#REF!</definedName>
    <definedName name="exchange_data">#REF!</definedName>
    <definedName name="ExistingDebt" localSheetId="12">#REF!</definedName>
    <definedName name="ExistingDebt">#REF!</definedName>
    <definedName name="expenses"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exrate" localSheetId="12">#REF!</definedName>
    <definedName name="exrate">#REF!</definedName>
    <definedName name="ｆ" hidden="1">"iQShowAnnual"</definedName>
    <definedName name="FACTOR3" localSheetId="12">#REF!</definedName>
    <definedName name="FACTOR3">#REF!</definedName>
    <definedName name="FalckDK">#REF!</definedName>
    <definedName name="FalckDKnew">#REF!</definedName>
    <definedName name="FBS" hidden="1">{"Druck HORE","HL 503.000",FALSE,"HORE Schema"}</definedName>
    <definedName name="FC" localSheetId="12">#REF!</definedName>
    <definedName name="FC">#REF!</definedName>
    <definedName name="Fcast2004" localSheetId="12">#REF!</definedName>
    <definedName name="Fcast2004">#REF!</definedName>
    <definedName name="FCST1">#REF!</definedName>
    <definedName name="fd">#REF!</definedName>
    <definedName name="fdfdfd" hidden="1">{#N/A,#N/A,FALSE,"CAPREIT"}</definedName>
    <definedName name="fdfdfdf" hidden="1">{#N/A,#N/A,FALSE,"CAPREIT"}</definedName>
    <definedName name="fdgr">#REF!</definedName>
    <definedName name="fdsa" hidden="1">#REF!</definedName>
    <definedName name="Feb_15" localSheetId="12">#REF!</definedName>
    <definedName name="Feb_15">#REF!</definedName>
    <definedName name="FebAct" localSheetId="12">#REF!</definedName>
    <definedName name="FebAct">#REF!</definedName>
    <definedName name="FebFTE" localSheetId="12">#REF!</definedName>
    <definedName name="FebFTE">#REF!</definedName>
    <definedName name="febtb" localSheetId="12">#REF!</definedName>
    <definedName name="febtb">#REF!</definedName>
    <definedName name="FEE_GRO_FCT_2018" localSheetId="12">#REF!</definedName>
    <definedName name="FEE_GRO_FCT_2018">#REF!</definedName>
    <definedName name="FEE_GRO_FCT_2019" localSheetId="12">#REF!</definedName>
    <definedName name="FEE_GRO_FCT_2019">#REF!</definedName>
    <definedName name="FEE_GRO_FCT_2020" localSheetId="12">#REF!</definedName>
    <definedName name="FEE_GRO_FCT_2020">#REF!</definedName>
    <definedName name="FeeClass">#REF!</definedName>
    <definedName name="FeesLocal" localSheetId="12">#REF!</definedName>
    <definedName name="FeesLocal">#REF!</definedName>
    <definedName name="feqer"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FF"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ffffff" hidden="1">{"budget992000 capex",#N/A,FALSE,"Celtel alternative 6"}</definedName>
    <definedName name="fgb">#REF!</definedName>
    <definedName name="FGFGF" hidden="1">{"DJH3",#N/A,FALSE,"PFL00805";"PJB3",#N/A,FALSE,"PFL00805";"JMD3",#N/A,FALSE,"PFL00805";"DNB3",#N/A,FALSE,"PFL00805";"MJP3",#N/A,FALSE,"PFL00805";"RAB3",#N/A,FALSE,"PFL00805";"GJW3",#N/A,FALSE,"PFL00805";"MASTER3",#N/A,FALSE,"PFL00805"}</definedName>
    <definedName name="fgh" hidden="1">#REF!</definedName>
    <definedName name="fghgh">#REF!</definedName>
    <definedName name="fghj" hidden="1">#REF!</definedName>
    <definedName name="fgrte">#REF!</definedName>
    <definedName name="fgtz">#REF!</definedName>
    <definedName name="FieldRangeInitiative" localSheetId="12">OFFSET(#REF!,1,,COUNTA(#REF!)-1,5)</definedName>
    <definedName name="FieldRangeInitiative">OFFSET(#REF!,1,,COUNTA(#REF!)-1,5)</definedName>
    <definedName name="fill" hidden="1">#REF!</definedName>
    <definedName name="final" hidden="1">{"SchG1",#N/A,FALSE,"Schedules";"SchG2",#N/A,FALSE,"Schedules"}</definedName>
    <definedName name="FinalPosition" localSheetId="12">#REF!</definedName>
    <definedName name="FinalPosition">#REF!</definedName>
    <definedName name="Financial_year_start" localSheetId="12">#REF!</definedName>
    <definedName name="Financial_year_start">#REF!</definedName>
    <definedName name="Find"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irst_Month_Of_Actuals" localSheetId="12">#REF!</definedName>
    <definedName name="First_Month_Of_Actuals">#REF!</definedName>
    <definedName name="First_Month_Of_Quarterly_Reforecast_Timeline" localSheetId="12">#REF!</definedName>
    <definedName name="First_Month_Of_Quarterly_Reforecast_Timeline">#REF!</definedName>
    <definedName name="FIRST_QUARTER_AND_SECOND_QUARTER_1999_FIXED_ASSETS" localSheetId="12">#REF!</definedName>
    <definedName name="FIRST_QUARTER_AND_SECOND_QUARTER_1999_FIXED_ASSETS">#REF!</definedName>
    <definedName name="FirstPeriodOfForecasts" localSheetId="12">#REF!</definedName>
    <definedName name="FirstPeriodOfForecasts">#REF!</definedName>
    <definedName name="FirstTop" localSheetId="12">#REF!</definedName>
    <definedName name="FirstTop">#REF!</definedName>
    <definedName name="fjkiul">#REF!</definedName>
    <definedName name="For2001UBF" localSheetId="12">#REF!</definedName>
    <definedName name="For2001UBF">#REF!</definedName>
    <definedName name="Foreigncitizens">#REF!</definedName>
    <definedName name="Foreigncitizens_minus0.95">#REF!</definedName>
    <definedName name="Foreigncitizens_plus0.95">#REF!</definedName>
    <definedName name="four" hidden="1">#REF!</definedName>
    <definedName name="FOWRate2000" localSheetId="12">#REF!</definedName>
    <definedName name="FOWRate2000">#REF!</definedName>
    <definedName name="FPA" hidden="1">#REF!</definedName>
    <definedName name="fred" hidden="1">#REF!</definedName>
    <definedName name="friday_exchange_data" localSheetId="12">#REF!</definedName>
    <definedName name="friday_exchange_data">#REF!</definedName>
    <definedName name="FSoPacific" hidden="1">{"BS",#N/A,FALSE,"USA"}</definedName>
    <definedName name="ftzrt">#REF!</definedName>
    <definedName name="fuzi">#REF!</definedName>
    <definedName name="fuzio">#REF!</definedName>
    <definedName name="FxRate" localSheetId="12">#REF!</definedName>
    <definedName name="FxRate">#REF!</definedName>
    <definedName name="FXUSD" localSheetId="12">#REF!</definedName>
    <definedName name="FXUSD">#REF!</definedName>
    <definedName name="FY12Profiles" localSheetId="12">#REF!</definedName>
    <definedName name="FY12Profiles">#REF!</definedName>
    <definedName name="FY19A" localSheetId="12">#REF!</definedName>
    <definedName name="FY19A">#REF!</definedName>
    <definedName name="FYear1415" localSheetId="12">#REF!</definedName>
    <definedName name="FYear1415">#REF!</definedName>
    <definedName name="FYERM" localSheetId="12">#REF!</definedName>
    <definedName name="FYERM">#REF!</definedName>
    <definedName name="FYINF" localSheetId="12">#REF!</definedName>
    <definedName name="FYINF">#REF!</definedName>
    <definedName name="FYTarget" localSheetId="12">#REF!</definedName>
    <definedName name="FYTarget">#REF!</definedName>
    <definedName name="g" hidden="1">#REF!</definedName>
    <definedName name="GDP">#REF!</definedName>
    <definedName name="GDP_minus0.95">#REF!</definedName>
    <definedName name="GDP_plus0.95">#REF!</definedName>
    <definedName name="george_days_avail" localSheetId="12">#REF!</definedName>
    <definedName name="george_days_avail">#REF!</definedName>
    <definedName name="george_days_trained" localSheetId="12">#REF!</definedName>
    <definedName name="george_days_trained">#REF!</definedName>
    <definedName name="george_util" localSheetId="12">#REF!</definedName>
    <definedName name="george_util">#REF!</definedName>
    <definedName name="GER_mnth" localSheetId="12">#REF!</definedName>
    <definedName name="GER_mnth">#REF!</definedName>
    <definedName name="GER_qtd" localSheetId="12">#REF!</definedName>
    <definedName name="GER_qtd">#REF!</definedName>
    <definedName name="Ger_ytd" localSheetId="12">#REF!</definedName>
    <definedName name="Ger_ytd">#REF!</definedName>
    <definedName name="GERM_mnth_BUD" localSheetId="12">#REF!</definedName>
    <definedName name="GERM_mnth_BUD">#REF!</definedName>
    <definedName name="GERM_qtr_BUD" localSheetId="12">#REF!</definedName>
    <definedName name="GERM_qtr_BUD">#REF!</definedName>
    <definedName name="GERM_ytd_BUD" localSheetId="12">#REF!</definedName>
    <definedName name="GERM_ytd_BUD">#REF!</definedName>
    <definedName name="GERmnth_list" localSheetId="12">#REF!</definedName>
    <definedName name="GERmnth_list">#REF!</definedName>
    <definedName name="gf">#REF!</definedName>
    <definedName name="gfg"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gggfd">#REF!</definedName>
    <definedName name="gggg" hidden="1">{"SchH1",#N/A,FALSE,"Schedules";"SchH2",#N/A,FALSE,"Schedules"}</definedName>
    <definedName name="ggggg" hidden="1">{"budget992000_customers",#N/A,FALSE,"Celtel alternative 6"}</definedName>
    <definedName name="ggggggg" hidden="1">{"budget992000 profit and loss",#N/A,FALSE,"Celtel alternative 6"}</definedName>
    <definedName name="gh" hidden="1">#REF!</definedName>
    <definedName name="ghç" hidden="1">#REF!</definedName>
    <definedName name="ghfg">#REF!</definedName>
    <definedName name="ghjgh" hidden="1">#REF!</definedName>
    <definedName name="ght">#REF!</definedName>
    <definedName name="ghtz">#REF!</definedName>
    <definedName name="GIFS_DATA" localSheetId="12">#REF!</definedName>
    <definedName name="GIFS_DATA">#REF!</definedName>
    <definedName name="GLAS">#REF!</definedName>
    <definedName name="Global" localSheetId="12">#REF!</definedName>
    <definedName name="Global">#REF!</definedName>
    <definedName name="GPComm" localSheetId="12">#REF!</definedName>
    <definedName name="GPComm">#REF!</definedName>
    <definedName name="graeme_days_avail" localSheetId="12">#REF!</definedName>
    <definedName name="graeme_days_avail">#REF!</definedName>
    <definedName name="graeme_days_trained" localSheetId="12">#REF!</definedName>
    <definedName name="graeme_days_trained">#REF!</definedName>
    <definedName name="graeme_util" localSheetId="12">#REF!</definedName>
    <definedName name="graeme_util">#REF!</definedName>
    <definedName name="Greater_Than_Relevant_Period_Ending" localSheetId="12">#REF!</definedName>
    <definedName name="Greater_Than_Relevant_Period_Ending">#REF!</definedName>
    <definedName name="GroupFinanceFixedOHIn" localSheetId="12">#REF!</definedName>
    <definedName name="GroupFinanceFixedOHIn">#REF!</definedName>
    <definedName name="GroupFinanceVariableOHIn" localSheetId="12">#REF!</definedName>
    <definedName name="GroupFinanceVariableOHIn">#REF!</definedName>
    <definedName name="GroupList">#REF!</definedName>
    <definedName name="GrpMacro">#REF!</definedName>
    <definedName name="GrpMacro_minus0.95">#REF!</definedName>
    <definedName name="GrpMacro_plus0.95">#REF!</definedName>
    <definedName name="guihuiohio" hidden="1">#REF!</definedName>
    <definedName name="GUILDER">#REF!</definedName>
    <definedName name="GWA" localSheetId="12">#REF!</definedName>
    <definedName name="GWA">#REF!</definedName>
    <definedName name="h">#REF!</definedName>
    <definedName name="HCARE">#REF!</definedName>
    <definedName name="headcount" localSheetId="12">#REF!</definedName>
    <definedName name="headcount">#REF!</definedName>
    <definedName name="Header1" hidden="1">IF(COUNTA(#REF!)=0,0,INDEX(#REF!,MATCH(ROW(#REF!),#REF!,TRUE)))+1</definedName>
    <definedName name="Header2" hidden="1">#REF!-1 &amp; "." &amp; MAX(1,COUNTA(INDEX(#REF!,MATCH(#REF!-1,#REF!,FALSE)):#REF!))</definedName>
    <definedName name="Healthcare_PensionsIn" localSheetId="12">#REF!</definedName>
    <definedName name="Healthcare_PensionsIn">#REF!</definedName>
    <definedName name="heather_days_avail" localSheetId="12">#REF!</definedName>
    <definedName name="heather_days_avail">#REF!</definedName>
    <definedName name="heather_days_trained" localSheetId="12">#REF!</definedName>
    <definedName name="heather_days_trained">#REF!</definedName>
    <definedName name="heather_util" localSheetId="12">#REF!</definedName>
    <definedName name="heather_util">#REF!</definedName>
    <definedName name="HF_EUR_USD" localSheetId="12">#REF!</definedName>
    <definedName name="HF_EUR_USD">#REF!</definedName>
    <definedName name="hg">#REF!</definedName>
    <definedName name="HH" hidden="1">{"final plan",#N/A,FALSE,"Summary final for document";"change since original",#N/A,FALSE,"Summary final for document";"variance from 1999",#N/A,FALSE,"Summary final for document"}</definedName>
    <definedName name="hhh" hidden="1">#REF!</definedName>
    <definedName name="hjz">#REF!</definedName>
    <definedName name="HostingCosts" localSheetId="12">#REF!</definedName>
    <definedName name="HostingCosts">#REF!</definedName>
    <definedName name="HostingSetup" localSheetId="12">#REF!</definedName>
    <definedName name="HostingSetup">#REF!</definedName>
    <definedName name="Housingstock">#REF!</definedName>
    <definedName name="Housingstock_minus0.95">#REF!</definedName>
    <definedName name="Housingstock_plus0.95">#REF!</definedName>
    <definedName name="htgr">#REF!</definedName>
    <definedName name="HTML_CodePage" hidden="1">1252</definedName>
    <definedName name="HTML_Control" hidden="1">{"'S&amp;M GX'!$A$1:$Q$38"}</definedName>
    <definedName name="HTML_Description" hidden="1">""</definedName>
    <definedName name="HTML_Email" hidden="1">""</definedName>
    <definedName name="HTML_Header" hidden="1">"S&amp;M GX"</definedName>
    <definedName name="HTML_LastUpdate" hidden="1">"14/11/99"</definedName>
    <definedName name="HTML_LineAfter" hidden="1">FALSE</definedName>
    <definedName name="HTML_LineBefore" hidden="1">FALSE</definedName>
    <definedName name="HTML_Name" hidden="1">"Dave Boden"</definedName>
    <definedName name="HTML_OBDlg2" hidden="1">TRUE</definedName>
    <definedName name="HTML_OBDlg4" hidden="1">TRUE</definedName>
    <definedName name="HTML_OS" hidden="1">0</definedName>
    <definedName name="HTML_PathFile" hidden="1">"C:\My Documents\gx.htm"</definedName>
    <definedName name="HTML_Title" hidden="1">"Accounts2000"</definedName>
    <definedName name="HUMB">#REF!</definedName>
    <definedName name="HYERM" localSheetId="12">#REF!</definedName>
    <definedName name="HYERM">#REF!</definedName>
    <definedName name="HYINF" localSheetId="12">#REF!</definedName>
    <definedName name="HYINF">#REF!</definedName>
    <definedName name="HYTarget" localSheetId="12">#REF!</definedName>
    <definedName name="HYTarget">#REF!</definedName>
    <definedName name="I_Vehicle_age" localSheetId="12">#REF!</definedName>
    <definedName name="I_Vehicle_age">#REF!</definedName>
    <definedName name="i87i76">#REF!</definedName>
    <definedName name="ian_days_avail" localSheetId="12">#REF!</definedName>
    <definedName name="ian_days_avail">#REF!</definedName>
    <definedName name="ian_days_trained" localSheetId="12">#REF!</definedName>
    <definedName name="ian_days_trained">#REF!</definedName>
    <definedName name="ian_util" localSheetId="12">#REF!</definedName>
    <definedName name="ian_util">#REF!</definedName>
    <definedName name="ICLocal" localSheetId="12">#REF!</definedName>
    <definedName name="ICLocal">#REF!</definedName>
    <definedName name="IdeaIDVal" localSheetId="12">#REF!</definedName>
    <definedName name="IdeaIDVal">#REF!</definedName>
    <definedName name="II" hidden="1">{"DJH3",#N/A,FALSE,"PFL00805";"PJB3",#N/A,FALSE,"PFL00805";"JMD3",#N/A,FALSE,"PFL00805";"DNB3",#N/A,FALSE,"PFL00805";"MJP3",#N/A,FALSE,"PFL00805";"RAB3",#N/A,FALSE,"PFL00805";"GJW3",#N/A,FALSE,"PFL00805";"MASTER3",#N/A,FALSE,"PFL00805"}</definedName>
    <definedName name="iiiiiiiiii">#REF!</definedName>
    <definedName name="ikliuk">#REF!</definedName>
    <definedName name="iliul">#REF!</definedName>
    <definedName name="IMII10" localSheetId="12">#REF!</definedName>
    <definedName name="IMII10">#REF!</definedName>
    <definedName name="IMII5" localSheetId="12">#REF!</definedName>
    <definedName name="IMII5">#REF!</definedName>
    <definedName name="IMII6" localSheetId="12">#REF!</definedName>
    <definedName name="IMII6">#REF!</definedName>
    <definedName name="IMII7" localSheetId="12">#REF!</definedName>
    <definedName name="IMII7">#REF!</definedName>
    <definedName name="IMII8" localSheetId="12">#REF!</definedName>
    <definedName name="IMII8">#REF!</definedName>
    <definedName name="IMII9" localSheetId="12">#REF!</definedName>
    <definedName name="IMII9">#REF!</definedName>
    <definedName name="IMMB" localSheetId="12">#REF!</definedName>
    <definedName name="IMMB">#REF!</definedName>
    <definedName name="Impax" hidden="1">{#N/A,#N/A,TRUE,"Cover Repl";#N/A,#N/A,TRUE,"P&amp;L";#N/A,#N/A,TRUE,"P&amp;L (2)";#N/A,#N/A,TRUE,"BS";#N/A,#N/A,TRUE,"Depreciation";#N/A,#N/A,TRUE,"GRAPHS";#N/A,#N/A,TRUE,"DCF EBITDA Multiple";#N/A,#N/A,TRUE,"DCF Perpetual Growth"}</definedName>
    <definedName name="IN_mnth" localSheetId="12">#REF!</definedName>
    <definedName name="IN_mnth">#REF!</definedName>
    <definedName name="IN_qtd" localSheetId="12">#REF!</definedName>
    <definedName name="IN_qtd">#REF!</definedName>
    <definedName name="IN_ytd" localSheetId="12">#REF!</definedName>
    <definedName name="IN_ytd">#REF!</definedName>
    <definedName name="IncomeStatementDates" localSheetId="12">#REF!</definedName>
    <definedName name="IncomeStatementDates">#REF!</definedName>
    <definedName name="IncorpValue" localSheetId="12">#REF!</definedName>
    <definedName name="IncorpValue">#REF!</definedName>
    <definedName name="IND_Mnth_BUD" localSheetId="12">#REF!</definedName>
    <definedName name="IND_Mnth_BUD">#REF!</definedName>
    <definedName name="IND_Qtr_BUD" localSheetId="12">#REF!</definedName>
    <definedName name="IND_Qtr_BUD">#REF!</definedName>
    <definedName name="IND_Ytd_BUD" localSheetId="12">#REF!</definedName>
    <definedName name="IND_Ytd_BUD">#REF!</definedName>
    <definedName name="IndCategory">#REF!</definedName>
    <definedName name="IndCode">#REF!</definedName>
    <definedName name="IndIndicator">#REF!</definedName>
    <definedName name="IndUnit">#REF!</definedName>
    <definedName name="Industrialmetrics" hidden="1">{#N/A,#N/A,TRUE,"Cover sheet";#N/A,#N/A,TRUE,"Summary";#N/A,#N/A,TRUE,"Key Assumptions";#N/A,#N/A,TRUE,"Profit &amp; Loss";#N/A,#N/A,TRUE,"Balance Sheet";#N/A,#N/A,TRUE,"Cashflow";#N/A,#N/A,TRUE,"IRR";#N/A,#N/A,TRUE,"Ratios";#N/A,#N/A,TRUE,"Debt analysis"}</definedName>
    <definedName name="INF" localSheetId="12">#REF!</definedName>
    <definedName name="INF">#REF!</definedName>
    <definedName name="Inf_ERM" localSheetId="12">#REF!</definedName>
    <definedName name="Inf_ERM">#REF!</definedName>
    <definedName name="INFPBT1" localSheetId="12">#REF!</definedName>
    <definedName name="INFPBT1">#REF!</definedName>
    <definedName name="INFPBT2" localSheetId="12">#REF!</definedName>
    <definedName name="INFPBT2">#REF!</definedName>
    <definedName name="INFPBT3" localSheetId="12">#REF!</definedName>
    <definedName name="INFPBT3">#REF!</definedName>
    <definedName name="Input_range" localSheetId="12">#REF!</definedName>
    <definedName name="Input_range">#REF!</definedName>
    <definedName name="installsp_high">#REF!</definedName>
    <definedName name="installsp_low">#REF!</definedName>
    <definedName name="Installsp_model">#REF!</definedName>
    <definedName name="Interest" localSheetId="12">#REF!</definedName>
    <definedName name="Interest">#REF!</definedName>
    <definedName name="InterestCoverTarget" localSheetId="12">#REF!</definedName>
    <definedName name="InterestCoverTarget">#REF!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OVER_SHARES" hidden="1">"c1349"</definedName>
    <definedName name="IQ_BV_SHARE" hidden="1">"c100"</definedName>
    <definedName name="IQ_BV_SHARE_ACT_OR_EST_REUT" hidden="1">"c5477"</definedName>
    <definedName name="IQ_BV_SHARE_EST_REUT" hidden="1">"c5439"</definedName>
    <definedName name="IQ_BV_SHARE_HIGH_EST_REUT" hidden="1">"c5441"</definedName>
    <definedName name="IQ_BV_SHARE_LOW_EST_REUT" hidden="1">"c5442"</definedName>
    <definedName name="IQ_BV_SHARE_MEDIAN_EST_REUT" hidden="1">"c5440"</definedName>
    <definedName name="IQ_BV_SHARE_NUM_EST_REUT" hidden="1">"c5443"</definedName>
    <definedName name="IQ_BV_SHARE_STDDEV_EST_REUT" hidden="1">"c5444"</definedName>
    <definedName name="IQ_BV_STDDEV_EST_REUT" hidden="1">"c5408"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_REUT" hidden="1">"c6800"</definedName>
    <definedName name="IQ_CAL_Y" hidden="1">"c102"</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ACT_OR_EST_REUT" hidden="1">"c5474"</definedName>
    <definedName name="IQ_CAPEX_BNK" hidden="1">"c110"</definedName>
    <definedName name="IQ_CAPEX_BR" hidden="1">"c111"</definedName>
    <definedName name="IQ_CAPEX_EST_REUT" hidden="1">"c3969"</definedName>
    <definedName name="IQ_CAPEX_FIN" hidden="1">"c112"</definedName>
    <definedName name="IQ_CAPEX_HIGH_EST_REUT" hidden="1">"c3971"</definedName>
    <definedName name="IQ_CAPEX_INS" hidden="1">"c113"</definedName>
    <definedName name="IQ_CAPEX_LOW_EST_REUT" hidden="1">"c3972"</definedName>
    <definedName name="IQ_CAPEX_MEDIAN_EST_REUT" hidden="1">"c3970"</definedName>
    <definedName name="IQ_CAPEX_NUM_EST_REUT" hidden="1">"c3973"</definedName>
    <definedName name="IQ_CAPEX_STDDEV_EST_REUT" hidden="1">"c3974"</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_REUT" hidden="1">"c5463"</definedName>
    <definedName name="IQ_CFPS_EST_REUT" hidden="1">"c3844"</definedName>
    <definedName name="IQ_CFPS_HIGH_EST_REUT" hidden="1">"c3846"</definedName>
    <definedName name="IQ_CFPS_LOW_EST_REUT" hidden="1">"c3847"</definedName>
    <definedName name="IQ_CFPS_MEDIAN_EST_REUT" hidden="1">"c3845"</definedName>
    <definedName name="IQ_CFPS_NUM_EST_REUT" hidden="1">"c3848"</definedName>
    <definedName name="IQ_CFPS_STDDEV_EST_REUT" hidden="1">"c3849"</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REUT" hidden="1">"c5436"</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_REUT" hidden="1">"c5464"</definedName>
    <definedName name="IQ_DPS_EST_BOTTOM_UP_REUT" hidden="1">"c5501"</definedName>
    <definedName name="IQ_DPS_EST_REUT" hidden="1">"c3851"</definedName>
    <definedName name="IQ_DPS_HIGH_EST_REUT" hidden="1">"c3853"</definedName>
    <definedName name="IQ_DPS_LOW_EST_REUT" hidden="1">"c3854"</definedName>
    <definedName name="IQ_DPS_MEDIAN_EST_REUT" hidden="1">"c3852"</definedName>
    <definedName name="IQ_DPS_NUM_EST_REUT" hidden="1">"c3855"</definedName>
    <definedName name="IQ_DPS_STDDEV_EST_REUT" hidden="1">"c3856"</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_REUT" hidden="1">"c5465"</definedName>
    <definedName name="IQ_EBIT_EQ_INC" hidden="1">"c3498"</definedName>
    <definedName name="IQ_EBIT_EQ_INC_EXCL_SBC" hidden="1">"c3502"</definedName>
    <definedName name="IQ_EBIT_EST_REUT" hidden="1">"c5333"</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HIGH_EST_REUT" hidden="1">"c5335"</definedName>
    <definedName name="IQ_EBIT_INT" hidden="1">"c360"</definedName>
    <definedName name="IQ_EBIT_LOW_EST_REUT" hidden="1">"c5336"</definedName>
    <definedName name="IQ_EBIT_MARGIN" hidden="1">"c359"</definedName>
    <definedName name="IQ_EBIT_MEDIAN_EST_REUT" hidden="1">"c5334"</definedName>
    <definedName name="IQ_EBIT_NUM_EST_REUT" hidden="1">"c5337"</definedName>
    <definedName name="IQ_EBIT_OVER_IE" hidden="1">"c1369"</definedName>
    <definedName name="IQ_EBIT_SBC_ACT_OR_EST" hidden="1">"c4316"</definedName>
    <definedName name="IQ_EBIT_SBC_GW_ACT_OR_EST" hidden="1">"c4320"</definedName>
    <definedName name="IQ_EBIT_STDDEV_EST_REUT" hidden="1">"c5338"</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_REUT" hidden="1">"c5462"</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_REUT" hidden="1">"c5460"</definedName>
    <definedName name="IQ_EPS_EST" hidden="1">"c399"</definedName>
    <definedName name="IQ_EPS_EST_1" hidden="1">"IQ_EPS_EST_1"</definedName>
    <definedName name="IQ_EPS_EST_BOTTOM_UP_REUT" hidden="1">"c5497"</definedName>
    <definedName name="IQ_EPS_EST_REUT" hidden="1">"c5453"</definedName>
    <definedName name="IQ_EPS_GW_ACT_OR_EST_REUT" hidden="1">"c5469"</definedName>
    <definedName name="IQ_EPS_GW_EST_BOTTOM_UP_REUT" hidden="1">"c5499"</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_BOTTOM_UP_REUT" hidden="1">"c5498"</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NUM_EST" hidden="1">"c402"</definedName>
    <definedName name="IQ_EPS_NUM_EST_REUT" hidden="1">"c5451"</definedName>
    <definedName name="IQ_EPS_REPORT_ACT_OR_EST_REUT" hidden="1">"c5470"</definedName>
    <definedName name="IQ_EPS_REPORTED_EST_BOTTOM_UP_REUT" hidden="1">"c5500"</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REUT" hidden="1">"c5409"</definedName>
    <definedName name="IQ_EST_ACT_BV_SHARE_REUT" hidden="1">"c5445"</definedName>
    <definedName name="IQ_EST_ACT_CAPEX_REUT" hidden="1">"c3975"</definedName>
    <definedName name="IQ_EST_ACT_CFPS_REUT" hidden="1">"c3850"</definedName>
    <definedName name="IQ_EST_ACT_DPS_REUT" hidden="1">"c3857"</definedName>
    <definedName name="IQ_EST_ACT_EBIT_REUT" hidden="1">"c5339"</definedName>
    <definedName name="IQ_EST_ACT_EBITDA_REUT" hidden="1">"c3836"</definedName>
    <definedName name="IQ_EST_ACT_EPS" hidden="1">"c1648"</definedName>
    <definedName name="IQ_EST_ACT_EPS_GW_REUT" hidden="1">"c5395"</definedName>
    <definedName name="IQ_EST_ACT_EPS_NORM_REUT" hidden="1">"c5332"</definedName>
    <definedName name="IQ_EST_ACT_EPS_REPORTED_REUT" hidden="1">"c5402"</definedName>
    <definedName name="IQ_EST_ACT_EPS_REUT" hidden="1">"c5457"</definedName>
    <definedName name="IQ_EST_ACT_FFO_REUT" hidden="1">"c3843"</definedName>
    <definedName name="IQ_EST_ACT_FFO_SHARE_SHARE_REUT" hidden="1">"c3843"</definedName>
    <definedName name="IQ_EST_ACT_NAV_SHARE_REUT" hidden="1">"c5616"</definedName>
    <definedName name="IQ_EST_ACT_NET_DEBT_REUT" hidden="1">"c5446"</definedName>
    <definedName name="IQ_EST_ACT_NI_GW_REUT" hidden="1">"c5381"</definedName>
    <definedName name="IQ_EST_ACT_NI_REPORTED_REUT" hidden="1">"c5388"</definedName>
    <definedName name="IQ_EST_ACT_NI_REUT" hidden="1">"c5374"</definedName>
    <definedName name="IQ_EST_ACT_OPER_INC_REUT" hidden="1">"c5346"</definedName>
    <definedName name="IQ_EST_ACT_PRETAX_GW_INC_REUT" hidden="1">"c5360"</definedName>
    <definedName name="IQ_EST_ACT_PRETAX_INC_REUT" hidden="1">"c5353"</definedName>
    <definedName name="IQ_EST_ACT_PRETAX_REPORT_INC_REUT" hidden="1">"c5367"</definedName>
    <definedName name="IQ_EST_ACT_RETURN_ASSETS_REUT" hidden="1">"c3996"</definedName>
    <definedName name="IQ_EST_ACT_RETURN_EQUITY_REUT" hidden="1">"c3989"</definedName>
    <definedName name="IQ_EST_ACT_REV_REUT" hidden="1">"c3835"</definedName>
    <definedName name="IQ_EST_BV_DIFF_REUT" hidden="1">"c5433"</definedName>
    <definedName name="IQ_EST_BV_SURPRISE_PERCENT_REUT" hidden="1">"c5434"</definedName>
    <definedName name="IQ_EST_CAPEX_GROWTH_1YR_REUT" hidden="1">"c5447"</definedName>
    <definedName name="IQ_EST_CAPEX_GROWTH_2YR_REUT" hidden="1">"c5448"</definedName>
    <definedName name="IQ_EST_CAPEX_GROWTH_Q_1YR_REUT" hidden="1">"c5449"</definedName>
    <definedName name="IQ_EST_CAPEX_SEQ_GROWTH_Q_REUT" hidden="1">"c5450"</definedName>
    <definedName name="IQ_EST_CFPS_DIFF_REUT" hidden="1">"c3892"</definedName>
    <definedName name="IQ_EST_CFPS_GROWTH_1YR_REUT" hidden="1">"c3878"</definedName>
    <definedName name="IQ_EST_CFPS_GROWTH_2YR_REUT" hidden="1">"c3879"</definedName>
    <definedName name="IQ_EST_CFPS_GROWTH_Q_1YR_REUT" hidden="1">"c3880"</definedName>
    <definedName name="IQ_EST_CFPS_SEQ_GROWTH_Q_REUT" hidden="1">"c3881"</definedName>
    <definedName name="IQ_EST_CFPS_SURPRISE_PERCENT_REUT" hidden="1">"c3893"</definedName>
    <definedName name="IQ_EST_CURRENCY" hidden="1">"c2140"</definedName>
    <definedName name="IQ_EST_CURRENCY_REUT" hidden="1">"c5437"</definedName>
    <definedName name="IQ_EST_DATE" hidden="1">"c1634"</definedName>
    <definedName name="IQ_EST_DATE_REUT" hidden="1">"c5438"</definedName>
    <definedName name="IQ_EST_DPS_DIFF_REUT" hidden="1">"c3894"</definedName>
    <definedName name="IQ_EST_DPS_GROWTH_1YR_REUT" hidden="1">"c3882"</definedName>
    <definedName name="IQ_EST_DPS_GROWTH_2YR_REUT" hidden="1">"c3883"</definedName>
    <definedName name="IQ_EST_DPS_GROWTH_Q_1YR_REUT" hidden="1">"c3884"</definedName>
    <definedName name="IQ_EST_DPS_SEQ_GROWTH_Q_REUT" hidden="1">"c3885"</definedName>
    <definedName name="IQ_EST_DPS_SURPRISE_PERCENT_REUT" hidden="1">"c3895"</definedName>
    <definedName name="IQ_EST_EBIT_DIFF_REUT" hidden="1">"c5413"</definedName>
    <definedName name="IQ_EST_EBIT_SURPRISE_PERCENT_REUT" hidden="1">"c5414"</definedName>
    <definedName name="IQ_EST_EBITDA_DIFF_REUT" hidden="1">"c3888"</definedName>
    <definedName name="IQ_EST_EBITDA_GROWTH_1YR_REUT" hidden="1">"c3864"</definedName>
    <definedName name="IQ_EST_EBITDA_GROWTH_2YR_REUT" hidden="1">"c3865"</definedName>
    <definedName name="IQ_EST_EBITDA_GROWTH_Q_1YR_REUT" hidden="1">"c3866"</definedName>
    <definedName name="IQ_EST_EBITDA_SEQ_GROWTH_Q_REUT" hidden="1">"c3867"</definedName>
    <definedName name="IQ_EST_EBITDA_SURPRISE_PERCENT_REUT" hidden="1">"c3889"</definedName>
    <definedName name="IQ_EST_EPS_DIFF" hidden="1">"c1864"</definedName>
    <definedName name="IQ_EST_EPS_DIFF_REUT" hidden="1">"c5458"</definedName>
    <definedName name="IQ_EST_EPS_GROWTH_1YR" hidden="1">"c1636"</definedName>
    <definedName name="IQ_EST_EPS_GROWTH_1YR_REUT" hidden="1">"c3646"</definedName>
    <definedName name="IQ_EST_EPS_GROWTH_2YR_REUT" hidden="1">"c3858"</definedName>
    <definedName name="IQ_EST_EPS_GROWTH_5YR" hidden="1">"c1655"</definedName>
    <definedName name="IQ_EST_EPS_GROWTH_5YR_BOTTOM_UP_REUT" hidden="1">"c5495"</definedName>
    <definedName name="IQ_EST_EPS_GROWTH_5YR_HIGH_REUT" hidden="1">"c5322"</definedName>
    <definedName name="IQ_EST_EPS_GROWTH_5YR_LOW_REUT" hidden="1">"c5323"</definedName>
    <definedName name="IQ_EST_EPS_GROWTH_5YR_MEDIAN_REUT" hidden="1">"c5321"</definedName>
    <definedName name="IQ_EST_EPS_GROWTH_5YR_NUM_REUT" hidden="1">"c5324"</definedName>
    <definedName name="IQ_EST_EPS_GROWTH_5YR_REUT" hidden="1">"c3633"</definedName>
    <definedName name="IQ_EST_EPS_GROWTH_5YR_STDDEV_REUT" hidden="1">"c5325"</definedName>
    <definedName name="IQ_EST_EPS_GROWTH_Q_1YR" hidden="1">"c1641"</definedName>
    <definedName name="IQ_EST_EPS_GROWTH_Q_1YR_REUT" hidden="1">"c5410"</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ST_EPS_SEQ_GROWTH_Q_REUT" hidden="1">"c3859"</definedName>
    <definedName name="IQ_EST_EPS_SURPRISE_PERCENT_REUT" hidden="1">"c5459"</definedName>
    <definedName name="IQ_EST_FFO_DIFF_REUT" hidden="1">"c3890"</definedName>
    <definedName name="IQ_EST_FFO_GROWTH_1YR_REUT" hidden="1">"c3874"</definedName>
    <definedName name="IQ_EST_FFO_GROWTH_2YR_REUT" hidden="1">"c3875"</definedName>
    <definedName name="IQ_EST_FFO_GROWTH_Q_1YR_REUT" hidden="1">"c3876"</definedName>
    <definedName name="IQ_EST_FFO_SEQ_GROWTH_Q_REUT" hidden="1">"c3877"</definedName>
    <definedName name="IQ_EST_FFO_SHARE_SHARE_DIFF_REUT" hidden="1">"c3890"</definedName>
    <definedName name="IQ_EST_FFO_SHARE_SHARE_SURPRISE_PERCENT_REUT" hidden="1">"c3891"</definedName>
    <definedName name="IQ_EST_FFO_SURPRISE_PERCENT_REUT" hidden="1">"c3891"</definedName>
    <definedName name="IQ_EST_FOOTNOTE_REUT" hidden="1">"c5478"</definedName>
    <definedName name="IQ_EST_NI_DIFF_REUT" hidden="1">"c5423"</definedName>
    <definedName name="IQ_EST_NI_GW_DIFF_REUT" hidden="1">"c5425"</definedName>
    <definedName name="IQ_EST_NI_GW_SURPRISE_PERCENT_REUT" hidden="1">"c5426"</definedName>
    <definedName name="IQ_EST_NI_REPORT_DIFF_REUT" hidden="1">"c5427"</definedName>
    <definedName name="IQ_EST_NI_REPORT_SURPRISE_PERCENT_REUT" hidden="1">"c5428"</definedName>
    <definedName name="IQ_EST_NI_SURPRISE_PERCENT_REUT" hidden="1">"c5424"</definedName>
    <definedName name="IQ_EST_NUM_BUY_REUT" hidden="1">"c3869"</definedName>
    <definedName name="IQ_EST_NUM_HIGH_REC_REUT" hidden="1">"c3870"</definedName>
    <definedName name="IQ_EST_NUM_HIGHEST_REC_REUT" hidden="1">"c3869"</definedName>
    <definedName name="IQ_EST_NUM_HOLD_REUT" hidden="1">"c3871"</definedName>
    <definedName name="IQ_EST_NUM_LOW_REC_REUT" hidden="1">"c3872"</definedName>
    <definedName name="IQ_EST_NUM_LOWEST_REC_REUT" hidden="1">"c3873"</definedName>
    <definedName name="IQ_EST_NUM_NEUTRAL_REC_REUT" hidden="1">"c3871"</definedName>
    <definedName name="IQ_EST_NUM_NO_OPINION_REUT" hidden="1">"c3868"</definedName>
    <definedName name="IQ_EST_NUM_OUTPERFORM_REUT" hidden="1">"c3870"</definedName>
    <definedName name="IQ_EST_NUM_SELL_REUT" hidden="1">"c3873"</definedName>
    <definedName name="IQ_EST_NUM_UNDERPERFORM_REUT" hidden="1">"c3872"</definedName>
    <definedName name="IQ_EST_OPER_INC_DIFF_REUT" hidden="1">"c5415"</definedName>
    <definedName name="IQ_EST_OPER_INC_SURPRISE_PERCENT_REUT" hidden="1">"c5416"</definedName>
    <definedName name="IQ_EST_PRE_TAX_DIFF_REUT" hidden="1">"c5417"</definedName>
    <definedName name="IQ_EST_PRE_TAX_GW_DIFF_REUT" hidden="1">"c5419"</definedName>
    <definedName name="IQ_EST_PRE_TAX_GW_SURPRISE_PERCENT_REUT" hidden="1">"c5420"</definedName>
    <definedName name="IQ_EST_PRE_TAX_REPORT_DIFF_REUT" hidden="1">"c5421"</definedName>
    <definedName name="IQ_EST_PRE_TAX_REPORT_SURPRISE_PERCENT_REUT" hidden="1">"c5422"</definedName>
    <definedName name="IQ_EST_PRE_TAX_SURPRISE_PERCENT_REUT" hidden="1">"c5418"</definedName>
    <definedName name="IQ_EST_REV_DIFF_REUT" hidden="1">"c3886"</definedName>
    <definedName name="IQ_EST_REV_GROWTH_1YR_REUT" hidden="1">"c3860"</definedName>
    <definedName name="IQ_EST_REV_GROWTH_2YR_REUT" hidden="1">"c3861"</definedName>
    <definedName name="IQ_EST_REV_GROWTH_Q_1YR_REUT" hidden="1">"c3862"</definedName>
    <definedName name="IQ_EST_REV_SEQ_GROWTH_Q_REUT" hidden="1">"c3863"</definedName>
    <definedName name="IQ_EST_REV_SURPRISE_PERCENT_REUT" hidden="1">"c3887"</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EST_REUT" hidden="1">"c3837"</definedName>
    <definedName name="IQ_FFO_HIGH_EST_REUT" hidden="1">"c3839"</definedName>
    <definedName name="IQ_FFO_LOW_EST_REUT" hidden="1">"c3840"</definedName>
    <definedName name="IQ_FFO_MEDIAN_EST_REUT" hidden="1">"c3838"</definedName>
    <definedName name="IQ_FFO_NUM_EST_REUT" hidden="1">"c3841"</definedName>
    <definedName name="IQ_FFO_PAYOUT_RATIO" hidden="1">"c3492"</definedName>
    <definedName name="IQ_FFO_SHARE_ACT_OR_EST" hidden="1">"c4446"</definedName>
    <definedName name="IQ_FFO_SHARE_SHARE_EST_REUT" hidden="1">"c3837"</definedName>
    <definedName name="IQ_FFO_SHARE_SHARE_HIGH_EST_REUT" hidden="1">"c3839"</definedName>
    <definedName name="IQ_FFO_SHARE_SHARE_LOW_EST_REUT" hidden="1">"c3840"</definedName>
    <definedName name="IQ_FFO_SHARE_SHARE_MEDIAN_EST_REUT" hidden="1">"c3838"</definedName>
    <definedName name="IQ_FFO_SHARE_SHARE_NUM_EST_REUT" hidden="1">"c3841"</definedName>
    <definedName name="IQ_FFO_SHARE_SHARE_STDDEV_EST_REUT" hidden="1">"c3842"</definedName>
    <definedName name="IQ_FFO_STDDEV_EST_REUT" hidden="1">"c3842"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_REUT" hidden="1">"c6798"</definedName>
    <definedName name="IQ_FISCAL_Y" hidden="1">"c441"</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_TARGET_PRICE_REUT" hidden="1">"c5317"</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PROVIDED_DIVIDEND" hidden="1">"c19252"</definedName>
    <definedName name="IQ_INDEXCONSTITUENT_CLOSEPRICE" hidden="1">"c19241"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L_EPS_EST" hidden="1">"c24729"</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41037.451875</definedName>
    <definedName name="IQ_NAV_ACT_OR_EST" hidden="1">"c2225"</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REUT" hidden="1">"c5473"</definedName>
    <definedName name="IQ_NET_DEBT_EBITDA" hidden="1">"c750"</definedName>
    <definedName name="IQ_NET_DEBT_EBITDA_CAPEX" hidden="1">"c2949"</definedName>
    <definedName name="IQ_NET_DEBT_EST_REUT" hidden="1">"c3976"</definedName>
    <definedName name="IQ_NET_DEBT_HIGH_EST_REUT" hidden="1">"c3978"</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DEBT_LOW_EST_REUT" hidden="1">"c3979"</definedName>
    <definedName name="IQ_NET_DEBT_MEDIAN_EST_REUT" hidden="1">"c3977"</definedName>
    <definedName name="IQ_NET_DEBT_NUM_EST_REUT" hidden="1">"c3980"</definedName>
    <definedName name="IQ_NET_DEBT_STDDEV_EST_REUT" hidden="1">"c3981"</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_REUT" hidden="1">"c5368"</definedName>
    <definedName name="IQ_NI_GW_EST_REUT" hidden="1">"c5375"</definedName>
    <definedName name="IQ_NI_GW_HIGH_EST_REUT" hidden="1">"c5377"</definedName>
    <definedName name="IQ_NI_GW_LOW_EST_REUT" hidden="1">"c5378"</definedName>
    <definedName name="IQ_NI_GW_MEDIAN_EST_REUT" hidden="1">"c5376"</definedName>
    <definedName name="IQ_NI_GW_NUM_EST_REUT" hidden="1">"c5379"</definedName>
    <definedName name="IQ_NI_GW_STDDEV_EST_REUT" hidden="1">"c5380"</definedName>
    <definedName name="IQ_NI_HIGH_EST_REUT" hidden="1">"c5370"</definedName>
    <definedName name="IQ_NI_LOW_EST_REUT" hidden="1">"c5371"</definedName>
    <definedName name="IQ_NI_MARGIN" hidden="1">"c794"</definedName>
    <definedName name="IQ_NI_MEDIAN_EST_REUT" hidden="1">"c5369"</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_REUT" hidden="1">"c5372"</definedName>
    <definedName name="IQ_NI_REPORTED_EST_REUT" hidden="1">"c5382"</definedName>
    <definedName name="IQ_NI_REPORTED_HIGH_EST_REUT" hidden="1">"c5384"</definedName>
    <definedName name="IQ_NI_REPORTED_LOW_EST_REUT" hidden="1">"c5385"</definedName>
    <definedName name="IQ_NI_REPORTED_MEDIAN_EST_REUT" hidden="1">"c5383"</definedName>
    <definedName name="IQ_NI_REPORTED_NUM_EST_REUT" hidden="1">"c5386"</definedName>
    <definedName name="IQ_NI_REPORTED_STDDEV_EST_REUT" hidden="1">"c5387"</definedName>
    <definedName name="IQ_NI_SBC_ACT_OR_EST" hidden="1">"c4474"</definedName>
    <definedName name="IQ_NI_SBC_GW_ACT_OR_EST" hidden="1">"c4478"</definedName>
    <definedName name="IQ_NI_SFAS" hidden="1">"c795"</definedName>
    <definedName name="IQ_NI_STDDEV_EST_REUT" hidden="1">"c5373"</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_REUT" hidden="1">"c5466"</definedName>
    <definedName name="IQ_OPER_INC_BR" hidden="1">"c850"</definedName>
    <definedName name="IQ_OPER_INC_EST_REUT" hidden="1">"c5340"</definedName>
    <definedName name="IQ_OPER_INC_FIN" hidden="1">"c851"</definedName>
    <definedName name="IQ_OPER_INC_HIGH_EST_REUT" hidden="1">"c5342"</definedName>
    <definedName name="IQ_OPER_INC_INS" hidden="1">"c852"</definedName>
    <definedName name="IQ_OPER_INC_LOW_EST_REUT" hidden="1">"c5343"</definedName>
    <definedName name="IQ_OPER_INC_MARGIN" hidden="1">"c1448"</definedName>
    <definedName name="IQ_OPER_INC_MEDIAN_EST_REUT" hidden="1">"c5341"</definedName>
    <definedName name="IQ_OPER_INC_NUM_EST_REUT" hidden="1">"c5344"</definedName>
    <definedName name="IQ_OPER_INC_REIT" hidden="1">"c853"</definedName>
    <definedName name="IQ_OPER_INC_STDDEV_EST_REUT" hidden="1">"c5345"</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_REUT" hidden="1">"c3959"</definedName>
    <definedName name="IQ_PERCENT_CHANGE_EST_5YR_GROWTH_RATE_18MONTHS_REUT" hidden="1">"c3960"</definedName>
    <definedName name="IQ_PERCENT_CHANGE_EST_5YR_GROWTH_RATE_3MONTHS_REUT" hidden="1">"c3956"</definedName>
    <definedName name="IQ_PERCENT_CHANGE_EST_5YR_GROWTH_RATE_6MONTHS_REUT" hidden="1">"c3957"</definedName>
    <definedName name="IQ_PERCENT_CHANGE_EST_5YR_GROWTH_RATE_9MONTHS_REUT" hidden="1">"c3958"</definedName>
    <definedName name="IQ_PERCENT_CHANGE_EST_5YR_GROWTH_RATE_DAY_REUT" hidden="1">"c3954"</definedName>
    <definedName name="IQ_PERCENT_CHANGE_EST_5YR_GROWTH_RATE_MONTH_REUT" hidden="1">"c3955"</definedName>
    <definedName name="IQ_PERCENT_CHANGE_EST_5YR_GROWTH_RATE_WEEK_REUT" hidden="1">"c5435"</definedName>
    <definedName name="IQ_PERCENT_CHANGE_EST_CFPS_12MONTHS_REUT" hidden="1">"c3924"</definedName>
    <definedName name="IQ_PERCENT_CHANGE_EST_CFPS_18MONTHS_REUT" hidden="1">"c3925"</definedName>
    <definedName name="IQ_PERCENT_CHANGE_EST_CFPS_3MONTHS_REUT" hidden="1">"c3921"</definedName>
    <definedName name="IQ_PERCENT_CHANGE_EST_CFPS_6MONTHS_REUT" hidden="1">"c3922"</definedName>
    <definedName name="IQ_PERCENT_CHANGE_EST_CFPS_9MONTHS_REUT" hidden="1">"c3923"</definedName>
    <definedName name="IQ_PERCENT_CHANGE_EST_CFPS_DAY_REUT" hidden="1">"c3919"</definedName>
    <definedName name="IQ_PERCENT_CHANGE_EST_CFPS_MONTH_REUT" hidden="1">"c3920"</definedName>
    <definedName name="IQ_PERCENT_CHANGE_EST_CFPS_WEEK_REUT" hidden="1">"c3962"</definedName>
    <definedName name="IQ_PERCENT_CHANGE_EST_DPS_12MONTHS_REUT" hidden="1">"c3931"</definedName>
    <definedName name="IQ_PERCENT_CHANGE_EST_DPS_18MONTHS_REUT" hidden="1">"c3932"</definedName>
    <definedName name="IQ_PERCENT_CHANGE_EST_DPS_3MONTHS_REUT" hidden="1">"c3928"</definedName>
    <definedName name="IQ_PERCENT_CHANGE_EST_DPS_6MONTHS_REUT" hidden="1">"c3929"</definedName>
    <definedName name="IQ_PERCENT_CHANGE_EST_DPS_9MONTHS_REUT" hidden="1">"c3930"</definedName>
    <definedName name="IQ_PERCENT_CHANGE_EST_DPS_DAY_REUT" hidden="1">"c3926"</definedName>
    <definedName name="IQ_PERCENT_CHANGE_EST_DPS_MONTH_REUT" hidden="1">"c3927"</definedName>
    <definedName name="IQ_PERCENT_CHANGE_EST_DPS_WEEK_REUT" hidden="1">"c3963"</definedName>
    <definedName name="IQ_PERCENT_CHANGE_EST_EBITDA_12MONTHS_REUT" hidden="1">"c3917"</definedName>
    <definedName name="IQ_PERCENT_CHANGE_EST_EBITDA_18MONTHS_REUT" hidden="1">"c3918"</definedName>
    <definedName name="IQ_PERCENT_CHANGE_EST_EBITDA_3MONTHS_REUT" hidden="1">"c3914"</definedName>
    <definedName name="IQ_PERCENT_CHANGE_EST_EBITDA_6MONTHS_REUT" hidden="1">"c3915"</definedName>
    <definedName name="IQ_PERCENT_CHANGE_EST_EBITDA_9MONTHS_REUT" hidden="1">"c3916"</definedName>
    <definedName name="IQ_PERCENT_CHANGE_EST_EBITDA_DAY_REUT" hidden="1">"c3912"</definedName>
    <definedName name="IQ_PERCENT_CHANGE_EST_EBITDA_MONTH_REUT" hidden="1">"c3913"</definedName>
    <definedName name="IQ_PERCENT_CHANGE_EST_EBITDA_WEEK_REUT" hidden="1">"c3961"</definedName>
    <definedName name="IQ_PERCENT_CHANGE_EST_EPS_12MONTHS_REUT" hidden="1">"c3902"</definedName>
    <definedName name="IQ_PERCENT_CHANGE_EST_EPS_18MONTHS_REUT" hidden="1">"c3903"</definedName>
    <definedName name="IQ_PERCENT_CHANGE_EST_EPS_3MONTHS_REUT" hidden="1">"c3899"</definedName>
    <definedName name="IQ_PERCENT_CHANGE_EST_EPS_6MONTHS_REUT" hidden="1">"c3900"</definedName>
    <definedName name="IQ_PERCENT_CHANGE_EST_EPS_9MONTHS_REUT" hidden="1">"c3901"</definedName>
    <definedName name="IQ_PERCENT_CHANGE_EST_EPS_DAY_REUT" hidden="1">"c3896"</definedName>
    <definedName name="IQ_PERCENT_CHANGE_EST_EPS_MONTH_REUT" hidden="1">"c3898"</definedName>
    <definedName name="IQ_PERCENT_CHANGE_EST_EPS_WEEK_REUT" hidden="1">"c3897"</definedName>
    <definedName name="IQ_PERCENT_CHANGE_EST_FFO_12MONTHS" hidden="1">"c1828"</definedName>
    <definedName name="IQ_PERCENT_CHANGE_EST_FFO_12MONTHS_REUT" hidden="1">"c3938"</definedName>
    <definedName name="IQ_PERCENT_CHANGE_EST_FFO_18MONTHS" hidden="1">"c1829"</definedName>
    <definedName name="IQ_PERCENT_CHANGE_EST_FFO_18MONTHS_REUT" hidden="1">"c3939"</definedName>
    <definedName name="IQ_PERCENT_CHANGE_EST_FFO_3MONTHS" hidden="1">"c1825"</definedName>
    <definedName name="IQ_PERCENT_CHANGE_EST_FFO_3MONTHS_REUT" hidden="1">"c3935"</definedName>
    <definedName name="IQ_PERCENT_CHANGE_EST_FFO_6MONTHS" hidden="1">"c1826"</definedName>
    <definedName name="IQ_PERCENT_CHANGE_EST_FFO_6MONTHS_REUT" hidden="1">"c3936"</definedName>
    <definedName name="IQ_PERCENT_CHANGE_EST_FFO_9MONTHS" hidden="1">"c1827"</definedName>
    <definedName name="IQ_PERCENT_CHANGE_EST_FFO_9MONTHS_REUT" hidden="1">"c3937"</definedName>
    <definedName name="IQ_PERCENT_CHANGE_EST_FFO_DAY" hidden="1">"c1822"</definedName>
    <definedName name="IQ_PERCENT_CHANGE_EST_FFO_DAY_REUT" hidden="1">"c3933"</definedName>
    <definedName name="IQ_PERCENT_CHANGE_EST_FFO_MONTH" hidden="1">"c1824"</definedName>
    <definedName name="IQ_PERCENT_CHANGE_EST_FFO_MONTH_REUT" hidden="1">"c3934"</definedName>
    <definedName name="IQ_PERCENT_CHANGE_EST_FFO_SHARE_SHARE_12MONTHS" hidden="1">"c1828"</definedName>
    <definedName name="IQ_PERCENT_CHANGE_EST_FFO_SHARE_SHARE_12MONTHS_REUT" hidden="1">"c3938"</definedName>
    <definedName name="IQ_PERCENT_CHANGE_EST_FFO_SHARE_SHARE_18MONTHS" hidden="1">"c1829"</definedName>
    <definedName name="IQ_PERCENT_CHANGE_EST_FFO_SHARE_SHARE_18MONTHS_REUT" hidden="1">"c3939"</definedName>
    <definedName name="IQ_PERCENT_CHANGE_EST_FFO_SHARE_SHARE_3MONTHS" hidden="1">"c1825"</definedName>
    <definedName name="IQ_PERCENT_CHANGE_EST_FFO_SHARE_SHARE_3MONTHS_REUT" hidden="1">"c3935"</definedName>
    <definedName name="IQ_PERCENT_CHANGE_EST_FFO_SHARE_SHARE_6MONTHS" hidden="1">"c1826"</definedName>
    <definedName name="IQ_PERCENT_CHANGE_EST_FFO_SHARE_SHARE_6MONTHS_REUT" hidden="1">"c3936"</definedName>
    <definedName name="IQ_PERCENT_CHANGE_EST_FFO_SHARE_SHARE_9MONTHS" hidden="1">"c1827"</definedName>
    <definedName name="IQ_PERCENT_CHANGE_EST_FFO_SHARE_SHARE_9MONTHS_REUT" hidden="1">"c3937"</definedName>
    <definedName name="IQ_PERCENT_CHANGE_EST_FFO_SHARE_SHARE_DAY" hidden="1">"c1822"</definedName>
    <definedName name="IQ_PERCENT_CHANGE_EST_FFO_SHARE_SHARE_DAY_REUT" hidden="1">"c3933"</definedName>
    <definedName name="IQ_PERCENT_CHANGE_EST_FFO_SHARE_SHARE_MONTH" hidden="1">"c1824"</definedName>
    <definedName name="IQ_PERCENT_CHANGE_EST_FFO_SHARE_SHARE_MONTH_REUT" hidden="1">"c3934"</definedName>
    <definedName name="IQ_PERCENT_CHANGE_EST_FFO_SHARE_SHARE_WEEK" hidden="1">"c1823"</definedName>
    <definedName name="IQ_PERCENT_CHANGE_EST_FFO_SHARE_SHARE_WEEK_REUT" hidden="1">"c3964"</definedName>
    <definedName name="IQ_PERCENT_CHANGE_EST_FFO_WEEK" hidden="1">"c1823"</definedName>
    <definedName name="IQ_PERCENT_CHANGE_EST_FFO_WEEK_REUT" hidden="1">"c3964"</definedName>
    <definedName name="IQ_PERCENT_CHANGE_EST_PRICE_TARGET_12MONTHS_REUT" hidden="1">"c3952"</definedName>
    <definedName name="IQ_PERCENT_CHANGE_EST_PRICE_TARGET_18MONTHS_REUT" hidden="1">"c3953"</definedName>
    <definedName name="IQ_PERCENT_CHANGE_EST_PRICE_TARGET_3MONTHS_REUT" hidden="1">"c3949"</definedName>
    <definedName name="IQ_PERCENT_CHANGE_EST_PRICE_TARGET_6MONTHS_REUT" hidden="1">"c3950"</definedName>
    <definedName name="IQ_PERCENT_CHANGE_EST_PRICE_TARGET_9MONTHS_REUT" hidden="1">"c3951"</definedName>
    <definedName name="IQ_PERCENT_CHANGE_EST_PRICE_TARGET_DAY_REUT" hidden="1">"c3947"</definedName>
    <definedName name="IQ_PERCENT_CHANGE_EST_PRICE_TARGET_MONTH_REUT" hidden="1">"c3948"</definedName>
    <definedName name="IQ_PERCENT_CHANGE_EST_PRICE_TARGET_WEEK_REUT" hidden="1">"c3967"</definedName>
    <definedName name="IQ_PERCENT_CHANGE_EST_RECO_12MONTHS_REUT" hidden="1">"c3945"</definedName>
    <definedName name="IQ_PERCENT_CHANGE_EST_RECO_18MONTHS_REUT" hidden="1">"c3946"</definedName>
    <definedName name="IQ_PERCENT_CHANGE_EST_RECO_3MONTHS_REUT" hidden="1">"c3942"</definedName>
    <definedName name="IQ_PERCENT_CHANGE_EST_RECO_6MONTHS_REUT" hidden="1">"c3943"</definedName>
    <definedName name="IQ_PERCENT_CHANGE_EST_RECO_9MONTHS_REUT" hidden="1">"c3944"</definedName>
    <definedName name="IQ_PERCENT_CHANGE_EST_RECO_DAY_REUT" hidden="1">"c3940"</definedName>
    <definedName name="IQ_PERCENT_CHANGE_EST_RECO_MONTH_REUT" hidden="1">"c3941"</definedName>
    <definedName name="IQ_PERCENT_CHANGE_EST_RECO_WEEK_REUT" hidden="1">"c3966"</definedName>
    <definedName name="IQ_PERCENT_CHANGE_EST_REV_12MONTHS_REUT" hidden="1">"c3910"</definedName>
    <definedName name="IQ_PERCENT_CHANGE_EST_REV_18MONTHS_REUT" hidden="1">"c3911"</definedName>
    <definedName name="IQ_PERCENT_CHANGE_EST_REV_3MONTHS_REUT" hidden="1">"c3907"</definedName>
    <definedName name="IQ_PERCENT_CHANGE_EST_REV_6MONTHS_REUT" hidden="1">"c3908"</definedName>
    <definedName name="IQ_PERCENT_CHANGE_EST_REV_9MONTHS_REUT" hidden="1">"c3909"</definedName>
    <definedName name="IQ_PERCENT_CHANGE_EST_REV_DAY_REUT" hidden="1">"c3904"</definedName>
    <definedName name="IQ_PERCENT_CHANGE_EST_REV_MONTH_REUT" hidden="1">"c3906"</definedName>
    <definedName name="IQ_PERCENT_CHANGE_EST_REV_WEEK_REUT" hidden="1">"c3905"</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_REUT" hidden="1">"c3968"</definedName>
    <definedName name="IQ_PRE_OPEN_COST" hidden="1">"c1040"</definedName>
    <definedName name="IQ_PRE_TAX_ACT_OR_EST_REUT" hidden="1">"c5467"</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_REUT" hidden="1">"c5354"</definedName>
    <definedName name="IQ_PRETAX_GW_INC_HIGH_EST_REUT" hidden="1">"c5356"</definedName>
    <definedName name="IQ_PRETAX_GW_INC_LOW_EST_REUT" hidden="1">"c5357"</definedName>
    <definedName name="IQ_PRETAX_GW_INC_MEDIAN_EST_REUT" hidden="1">"c5355"</definedName>
    <definedName name="IQ_PRETAX_GW_INC_NUM_EST_REUT" hidden="1">"c5358"</definedName>
    <definedName name="IQ_PRETAX_GW_INC_STDDEV_EST_REUT" hidden="1">"c5359"</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_REUT" hidden="1">"c5347"</definedName>
    <definedName name="IQ_PRETAX_INC_HIGH_EST_REUT" hidden="1">"c5349"</definedName>
    <definedName name="IQ_PRETAX_INC_LOW_EST_REUT" hidden="1">"c5350"</definedName>
    <definedName name="IQ_PRETAX_INC_MEDIAN_EST_REUT" hidden="1">"c5348"</definedName>
    <definedName name="IQ_PRETAX_INC_NUM_EST_REUT" hidden="1">"c5351"</definedName>
    <definedName name="IQ_PRETAX_INC_STDDEV_EST_REUT" hidden="1">"c5352"</definedName>
    <definedName name="IQ_PRETAX_REPORT_INC_EST_REUT" hidden="1">"c5361"</definedName>
    <definedName name="IQ_PRETAX_REPORT_INC_HIGH_EST_REUT" hidden="1">"c5363"</definedName>
    <definedName name="IQ_PRETAX_REPORT_INC_LOW_EST_REUT" hidden="1">"c5364"</definedName>
    <definedName name="IQ_PRETAX_REPORT_INC_MEDIAN_EST_REUT" hidden="1">"c5362"</definedName>
    <definedName name="IQ_PRETAX_REPORT_INC_NUM_EST_REUT" hidden="1">"c5365"</definedName>
    <definedName name="IQ_PRETAX_REPORT_INC_STDDEV_EST_REUT" hidden="1">"c5366"</definedName>
    <definedName name="IQ_PRETAX_RETURN_ASSETS_FDIC" hidden="1">"c6731"</definedName>
    <definedName name="IQ_PRICE_CFPS_FWD_REUT" hidden="1">"c4053"</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_TARGET_BOTTOM_UP_REUT" hidden="1">"c5494"</definedName>
    <definedName name="IQ_PRICE_TARGET_REUT" hidden="1">"c3631"</definedName>
    <definedName name="IQ_PRICEDATE" hidden="1">"c1069"</definedName>
    <definedName name="IQ_PRICEDATETIME" hidden="1">"IQ_PRICEDATETIME"</definedName>
    <definedName name="IQ_PRICING_DATE" hidden="1">"c1613"</definedName>
    <definedName name="IQ_PRIMARY_EPS_TYPE_REUT" hidden="1">"c5481"</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_REUT" hidden="1">"c5475"</definedName>
    <definedName name="IQ_RETURN_ASSETS_BANK" hidden="1">"c1114"</definedName>
    <definedName name="IQ_RETURN_ASSETS_BROK" hidden="1">"c1115"</definedName>
    <definedName name="IQ_RETURN_ASSETS_EST_REUT" hidden="1">"c3990"</definedName>
    <definedName name="IQ_RETURN_ASSETS_FDIC" hidden="1">"c6730"</definedName>
    <definedName name="IQ_RETURN_ASSETS_FS" hidden="1">"c1116"</definedName>
    <definedName name="IQ_RETURN_ASSETS_HIGH_EST_REUT" hidden="1">"c3992"</definedName>
    <definedName name="IQ_RETURN_ASSETS_LOW_EST_REUT" hidden="1">"c3993"</definedName>
    <definedName name="IQ_RETURN_ASSETS_MEDIAN_EST_REUT" hidden="1">"c3991"</definedName>
    <definedName name="IQ_RETURN_ASSETS_NUM_EST_REUT" hidden="1">"c3994"</definedName>
    <definedName name="IQ_RETURN_ASSETS_STDDEV_EST_REUT" hidden="1">"c3995"</definedName>
    <definedName name="IQ_RETURN_CAPITAL" hidden="1">"c1117"</definedName>
    <definedName name="IQ_RETURN_EQUITY" hidden="1">"c1118"</definedName>
    <definedName name="IQ_RETURN_EQUITY_ACT_OR_EST_REUT" hidden="1">"c5476"</definedName>
    <definedName name="IQ_RETURN_EQUITY_BANK" hidden="1">"c1119"</definedName>
    <definedName name="IQ_RETURN_EQUITY_BROK" hidden="1">"c1120"</definedName>
    <definedName name="IQ_RETURN_EQUITY_EST_REUT" hidden="1">"c3983"</definedName>
    <definedName name="IQ_RETURN_EQUITY_FDIC" hidden="1">"c6732"</definedName>
    <definedName name="IQ_RETURN_EQUITY_FS" hidden="1">"c1121"</definedName>
    <definedName name="IQ_RETURN_EQUITY_HIGH_EST_REUT" hidden="1">"c3985"</definedName>
    <definedName name="IQ_RETURN_EQUITY_LOW_EST_REUT" hidden="1">"c3986"</definedName>
    <definedName name="IQ_RETURN_EQUITY_MEDIAN_EST_REUT" hidden="1">"c3984"</definedName>
    <definedName name="IQ_RETURN_EQUITY_NUM_EST_REUT" hidden="1">"c3987"</definedName>
    <definedName name="IQ_RETURN_EQUITY_STDDEV_EST_REUT" hidden="1">"c3988"</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_REUT" hidden="1">"c5461"</definedName>
    <definedName name="IQ_REVENUE_EST" hidden="1">"c1126"</definedName>
    <definedName name="IQ_REVENUE_EST_1" hidden="1">"IQ_REVENUE_EST_1"</definedName>
    <definedName name="IQ_REVENUE_EST_BOTTOM_UP_REUT" hidden="1">"c5496"</definedName>
    <definedName name="IQ_REVENUE_EST_REUT" hidden="1">"c3634"</definedName>
    <definedName name="IQ_REVENUE_GROWTH_1" hidden="1">"IQ_REVENUE_GROWTH_1"</definedName>
    <definedName name="IQ_REVENUE_GROWTH_2" hidden="1">"IQ_REVENUE_GROWTH_2"</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 hidden="1">38938.4095486111</definedName>
    <definedName name="IQ_REVISION_DATE_" hidden="1">39618.6023611111</definedName>
    <definedName name="IQ_REVOLVING_SECURED_1_–4_NON_ACCRUAL_FFIEC" hidden="1">"c15565"</definedName>
    <definedName name="IQ_RISK_ADJ_BANK_ASSETS" hidden="1">"c2670"</definedName>
    <definedName name="IQ_RISK_WEIGHTED_ASSETS_FDIC" hidden="1">"c6370"</definedName>
    <definedName name="IQ_ROYALTY_REVENUE_COAL" hidden="1">"c15932"</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_REUT" hidden="1">"c4054"</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RA8" hidden="1">"$A$9:$A$195"</definedName>
    <definedName name="IQRAA81" hidden="1">"$AA$82"</definedName>
    <definedName name="IQRAB81" hidden="1">"$AB$82"</definedName>
    <definedName name="IQRAC81" hidden="1">"$AC$82"</definedName>
    <definedName name="IQRAD81" hidden="1">"$AD$82"</definedName>
    <definedName name="IQRAE81" hidden="1">"$AE$82"</definedName>
    <definedName name="IQRAF81" hidden="1">"$AF$82"</definedName>
    <definedName name="IQRAG81" hidden="1">"$AG$82"</definedName>
    <definedName name="IQRAH81" hidden="1">"$AH$82"</definedName>
    <definedName name="IQRAI81" hidden="1">"$AI$82"</definedName>
    <definedName name="IQRAJ81" hidden="1">"$AJ$82"</definedName>
    <definedName name="IQRAK81" hidden="1">"$AK$82"</definedName>
    <definedName name="IQRAL81" hidden="1">"$AL$82"</definedName>
    <definedName name="IQRAM81" hidden="1">"$AM$82"</definedName>
    <definedName name="IQRAN81" hidden="1">"$AN$82"</definedName>
    <definedName name="IQRAO81" hidden="1">"$AO$82"</definedName>
    <definedName name="IQRAP81" hidden="1">"$AP$82"</definedName>
    <definedName name="IQRAQ81" hidden="1">"$AQ$82"</definedName>
    <definedName name="IQRAR81" hidden="1">"$AR$82"</definedName>
    <definedName name="IQRAS81" hidden="1">"$AS$82"</definedName>
    <definedName name="IQRAT81" hidden="1">"$AT$82"</definedName>
    <definedName name="IQRAU81" hidden="1">"$AU$82"</definedName>
    <definedName name="IQRAV81" hidden="1">"$AV$82"</definedName>
    <definedName name="IQRAW81" hidden="1">"$AW$82"</definedName>
    <definedName name="IQRAX81" hidden="1">"$AX$82"</definedName>
    <definedName name="IQRAY81" hidden="1">"$AY$82"</definedName>
    <definedName name="IQRAZ81" hidden="1">"$AZ$82"</definedName>
    <definedName name="IQRB8" hidden="1">"$B$9:$B$195"</definedName>
    <definedName name="IQRBA81" hidden="1">"$BA$82"</definedName>
    <definedName name="IQRBB81" hidden="1">"$BB$82"</definedName>
    <definedName name="IQRBC81" hidden="1">"$BC$82"</definedName>
    <definedName name="IQRBD81" hidden="1">"$BD$82"</definedName>
    <definedName name="IQRBE81" hidden="1">"$BE$82"</definedName>
    <definedName name="IQRBF81" hidden="1">"$BF$82"</definedName>
    <definedName name="IQRBG81" hidden="1">"$BG$82"</definedName>
    <definedName name="IQRBH81" hidden="1">"$BH$82"</definedName>
    <definedName name="IQRBI81" hidden="1">"$BI$82"</definedName>
    <definedName name="IQRBJ81" hidden="1">"$BJ$82"</definedName>
    <definedName name="IQRBK81" hidden="1">"$BK$82"</definedName>
    <definedName name="IQRBL81" hidden="1">"$BL$82"</definedName>
    <definedName name="IQRBM81" hidden="1">"$BM$82"</definedName>
    <definedName name="IQRBN81" hidden="1">"$BN$82"</definedName>
    <definedName name="IQRBO81" hidden="1">"$BO$82"</definedName>
    <definedName name="IQRBP81" hidden="1">"$BP$82"</definedName>
    <definedName name="IQRC11" hidden="1">"$C$12:$C$29"</definedName>
    <definedName name="IQRC35" hidden="1">"$C$36:$C$41"</definedName>
    <definedName name="IQRC45" hidden="1">"$C$46:$C$51"</definedName>
    <definedName name="IQRC46" hidden="1">"$C$47:$C$55"</definedName>
    <definedName name="IQRC60" hidden="1">"$C$61"</definedName>
    <definedName name="IQRC64" hidden="1">"$C$65:$C$66"</definedName>
    <definedName name="IQRC71" hidden="1">"$C$72:$C$76"</definedName>
    <definedName name="IQRC8" hidden="1">"$C$9:$C$195"</definedName>
    <definedName name="IQRC81" hidden="1">"$C$82:$C$83"</definedName>
    <definedName name="IQRD11" hidden="1">"$D$12:$D$29"</definedName>
    <definedName name="IQRD114" hidden="1">"$D$115:$D$123"</definedName>
    <definedName name="IQRD12" hidden="1">"$D$13:$D$30"</definedName>
    <definedName name="IQRD128" hidden="1">"$D$129:$D$131"</definedName>
    <definedName name="IQRD136" hidden="1">"$D$137:$D$140"</definedName>
    <definedName name="IQRD147" hidden="1">"$D$148:$D$153"</definedName>
    <definedName name="IQRD158" hidden="1">"$D$159:$D$161"</definedName>
    <definedName name="IQRD166" hidden="1">"$D$167:$D$179"</definedName>
    <definedName name="IQRD186" hidden="1">"$D$187:$D$199"</definedName>
    <definedName name="IQRD35" hidden="1">"$D$36:$D$41"</definedName>
    <definedName name="IQRD46" hidden="1">"$D$47:$D$55"</definedName>
    <definedName name="IQRD60" hidden="1">"$D$61"</definedName>
    <definedName name="IQRD64" hidden="1">"$D$65:$D$66"</definedName>
    <definedName name="IQRD71" hidden="1">"$D$72:$D$76"</definedName>
    <definedName name="IQRD81" hidden="1">"$D$82:$D$83"</definedName>
    <definedName name="IQRD84" hidden="1">"$D$85:$D$88"</definedName>
    <definedName name="IQRD96" hidden="1">"$D$97:$D$107"</definedName>
    <definedName name="IQRE11" hidden="1">"$E$12:$E$29"</definedName>
    <definedName name="IQRE114" hidden="1">"$E$115:$E$123"</definedName>
    <definedName name="IQRE12" hidden="1">"$E$13:$E$30"</definedName>
    <definedName name="IQRE128" hidden="1">"$E$129:$E$131"</definedName>
    <definedName name="IQRE136" hidden="1">"$E$137:$E$140"</definedName>
    <definedName name="IQRE147" hidden="1">"$E$148:$E$153"</definedName>
    <definedName name="IQRE158" hidden="1">"$E$159:$E$161"</definedName>
    <definedName name="IQRE166" hidden="1">"$E$167:$E$179"</definedName>
    <definedName name="IQRE186" hidden="1">"$E$187:$E$199"</definedName>
    <definedName name="IQRE35" hidden="1">"$E$36:$E$41"</definedName>
    <definedName name="IQRE46" hidden="1">"$E$47:$E$55"</definedName>
    <definedName name="IQRE60" hidden="1">"$E$61"</definedName>
    <definedName name="IQRE64" hidden="1">"$E$65:$E$66"</definedName>
    <definedName name="IQRE71" hidden="1">"$E$72:$E$76"</definedName>
    <definedName name="IQRE81" hidden="1">"$E$82:$E$83"</definedName>
    <definedName name="IQRE84" hidden="1">"$E$85:$E$88"</definedName>
    <definedName name="IQRE88" hidden="1">"$E$89:$E$93"</definedName>
    <definedName name="IQRE96" hidden="1">"$E$97:$E$107"</definedName>
    <definedName name="IQREBITDABP34" hidden="1">#REF!</definedName>
    <definedName name="IQREBITDABP35" hidden="1">#REF!</definedName>
    <definedName name="IQREBITDABP36" hidden="1">#REF!</definedName>
    <definedName name="IQREBITDABP37" hidden="1">#REF!</definedName>
    <definedName name="IQREBITDABP38" hidden="1">#REF!</definedName>
    <definedName name="IQREBITDABP39" hidden="1">#REF!</definedName>
    <definedName name="IQREBITDABP40" hidden="1">#REF!</definedName>
    <definedName name="IQREBITDABP41" hidden="1">#REF!</definedName>
    <definedName name="IQREBITDABP42" hidden="1">#REF!</definedName>
    <definedName name="IQREBITDABP43" hidden="1">#REF!</definedName>
    <definedName name="IQREBITDABP44" hidden="1">#REF!</definedName>
    <definedName name="IQREBITDABP45" hidden="1">#REF!</definedName>
    <definedName name="IQREBITDABP47" hidden="1">#REF!</definedName>
    <definedName name="IQREBITDABP48" hidden="1">#REF!</definedName>
    <definedName name="IQREBITDABP49" hidden="1">#REF!</definedName>
    <definedName name="IQREBITDABP50" hidden="1">#REF!</definedName>
    <definedName name="IQREBITDABP51" hidden="1">#REF!</definedName>
    <definedName name="IQREBITDABP52" hidden="1">#REF!</definedName>
    <definedName name="IQREBITDABP53" hidden="1">#REF!</definedName>
    <definedName name="IQRF11" hidden="1">"$F$12:$F$29"</definedName>
    <definedName name="IQRF114" hidden="1">"$F$115:$F$123"</definedName>
    <definedName name="IQRF12" hidden="1">"$F$13:$F$30"</definedName>
    <definedName name="IQRF128" hidden="1">"$F$129:$F$131"</definedName>
    <definedName name="IQRF136" hidden="1">"$F$137:$F$140"</definedName>
    <definedName name="IQRF147" hidden="1">"$F$148:$F$153"</definedName>
    <definedName name="IQRF158" hidden="1">"$F$159:$F$161"</definedName>
    <definedName name="IQRF166" hidden="1">"$F$167:$F$179"</definedName>
    <definedName name="IQRF186" hidden="1">"$F$187:$F$199"</definedName>
    <definedName name="IQRF35" hidden="1">"$F$36:$F$41"</definedName>
    <definedName name="IQRF46" hidden="1">"$F$47:$F$55"</definedName>
    <definedName name="IQRF60" hidden="1">"$F$61"</definedName>
    <definedName name="IQRF64" hidden="1">"$F$65:$F$66"</definedName>
    <definedName name="IQRF71" hidden="1">"$F$72:$F$76"</definedName>
    <definedName name="IQRF81" hidden="1">"$F$82:$F$83"</definedName>
    <definedName name="IQRF84" hidden="1">"$F$85:$F$88"</definedName>
    <definedName name="IQRF96" hidden="1">"$F$97:$F$107"</definedName>
    <definedName name="IQRG11" hidden="1">"$G$12:$G$29"</definedName>
    <definedName name="IQRG114" hidden="1">"$G$115:$G$123"</definedName>
    <definedName name="IQRG12" hidden="1">"$G$13:$G$30"</definedName>
    <definedName name="IQRG128" hidden="1">"$G$129:$G$131"</definedName>
    <definedName name="IQRG136" hidden="1">"$G$137:$G$140"</definedName>
    <definedName name="IQRG147" hidden="1">"$G$148:$G$153"</definedName>
    <definedName name="IQRG158" hidden="1">"$G$159:$G$161"</definedName>
    <definedName name="IQRG166" hidden="1">"$G$167:$G$179"</definedName>
    <definedName name="IQRG186" hidden="1">"$G$187:$G$199"</definedName>
    <definedName name="IQRG35" hidden="1">"$G$36:$G$41"</definedName>
    <definedName name="IQRG46" hidden="1">"$G$47:$G$55"</definedName>
    <definedName name="IQRG60" hidden="1">"$G$61"</definedName>
    <definedName name="IQRG64" hidden="1">"$G$65:$G$66"</definedName>
    <definedName name="IQRG71" hidden="1">"$G$72:$G$76"</definedName>
    <definedName name="IQRG81" hidden="1">"$G$82:$G$83"</definedName>
    <definedName name="IQRG84" hidden="1">"$G$85:$G$88"</definedName>
    <definedName name="IQRG96" hidden="1">"$G$97:$G$107"</definedName>
    <definedName name="IQRH11" hidden="1">"$H$12:$H$29"</definedName>
    <definedName name="IQRH114" hidden="1">"$H$115:$H$123"</definedName>
    <definedName name="IQRH12" hidden="1">"$H$13:$H$30"</definedName>
    <definedName name="IQRH128" hidden="1">"$H$129:$H$131"</definedName>
    <definedName name="IQRH136" hidden="1">"$H$137:$H$140"</definedName>
    <definedName name="IQRH147" hidden="1">"$H$148:$H$153"</definedName>
    <definedName name="IQRH158" hidden="1">"$H$159:$H$161"</definedName>
    <definedName name="IQRH166" hidden="1">"$H$167:$H$179"</definedName>
    <definedName name="IQRH186" hidden="1">"$H$187:$H$199"</definedName>
    <definedName name="IQRH35" hidden="1">"$H$36:$H$41"</definedName>
    <definedName name="IQRH46" hidden="1">"$H$47:$H$55"</definedName>
    <definedName name="IQRH60" hidden="1">"$H$61"</definedName>
    <definedName name="IQRH64" hidden="1">"$H$65:$H$66"</definedName>
    <definedName name="IQRH71" hidden="1">"$H$72:$H$76"</definedName>
    <definedName name="IQRH81" hidden="1">"$H$82:$H$83"</definedName>
    <definedName name="IQRH84" hidden="1">"$H$85:$H$88"</definedName>
    <definedName name="IQRH96" hidden="1">"$H$97:$H$107"</definedName>
    <definedName name="IQRI11" hidden="1">"$I$12:$I$29"</definedName>
    <definedName name="IQRI114" hidden="1">"$I$115:$I$123"</definedName>
    <definedName name="IQRI12" hidden="1">"$I$13:$I$30"</definedName>
    <definedName name="IQRI128" hidden="1">"$I$129:$I$131"</definedName>
    <definedName name="IQRI136" hidden="1">"$I$137:$I$140"</definedName>
    <definedName name="IQRI147" hidden="1">"$I$148:$I$153"</definedName>
    <definedName name="IQRI158" hidden="1">"$I$159:$I$161"</definedName>
    <definedName name="IQRI166" hidden="1">"$I$167:$I$179"</definedName>
    <definedName name="IQRI186" hidden="1">"$I$187:$I$199"</definedName>
    <definedName name="IQRI35" hidden="1">"$I$36:$I$41"</definedName>
    <definedName name="IQRI46" hidden="1">"$I$47:$I$55"</definedName>
    <definedName name="IQRI60" hidden="1">"$I$61"</definedName>
    <definedName name="IQRI64" hidden="1">"$I$65:$I$66"</definedName>
    <definedName name="IQRI71" hidden="1">"$I$72:$I$76"</definedName>
    <definedName name="IQRI81" hidden="1">"$I$82:$I$83"</definedName>
    <definedName name="IQRI84" hidden="1">"$I$85:$I$88"</definedName>
    <definedName name="IQRI96" hidden="1">"$I$97:$I$107"</definedName>
    <definedName name="IQRJ11" hidden="1">"$J$12:$J$29"</definedName>
    <definedName name="IQRJ114" hidden="1">"$J$115:$J$123"</definedName>
    <definedName name="IQRJ12" hidden="1">"$J$13:$J$30"</definedName>
    <definedName name="IQRJ128" hidden="1">"$J$129:$J$131"</definedName>
    <definedName name="IQRJ136" hidden="1">"$J$137:$J$140"</definedName>
    <definedName name="IQRJ147" hidden="1">"$J$148:$J$153"</definedName>
    <definedName name="IQRJ158" hidden="1">"$J$159:$J$161"</definedName>
    <definedName name="IQRJ166" hidden="1">"$J$167:$J$179"</definedName>
    <definedName name="IQRJ186" hidden="1">"$J$187:$J$199"</definedName>
    <definedName name="IQRJ35" hidden="1">"$J$36:$J$41"</definedName>
    <definedName name="IQRJ46" hidden="1">"$J$47:$J$55"</definedName>
    <definedName name="IQRJ60" hidden="1">"$J$61"</definedName>
    <definedName name="IQRJ64" hidden="1">"$J$65:$J$66"</definedName>
    <definedName name="IQRJ71" hidden="1">"$J$72:$J$76"</definedName>
    <definedName name="IQRJ81" hidden="1">"$J$82:$J$83"</definedName>
    <definedName name="IQRJ84" hidden="1">"$J$85:$J$88"</definedName>
    <definedName name="IQRJ96" hidden="1">"$J$97:$J$107"</definedName>
    <definedName name="IQRK11" hidden="1">"$K$12:$K$29"</definedName>
    <definedName name="IQRK114" hidden="1">"$K$115:$K$123"</definedName>
    <definedName name="IQRK12" hidden="1">"$K$13:$K$30"</definedName>
    <definedName name="IQRK128" hidden="1">"$K$129:$K$131"</definedName>
    <definedName name="IQRK136" hidden="1">"$K$137:$K$140"</definedName>
    <definedName name="IQRK147" hidden="1">"$K$148:$K$153"</definedName>
    <definedName name="IQRK158" hidden="1">"$K$159:$K$161"</definedName>
    <definedName name="IQRK166" hidden="1">"$K$167:$K$179"</definedName>
    <definedName name="IQRK186" hidden="1">"$K$187:$K$199"</definedName>
    <definedName name="IQRK35" hidden="1">"$K$36:$K$41"</definedName>
    <definedName name="IQRK46" hidden="1">"$K$47:$K$55"</definedName>
    <definedName name="IQRK60" hidden="1">"$K$61"</definedName>
    <definedName name="IQRK64" hidden="1">"$K$65:$K$66"</definedName>
    <definedName name="IQRK71" hidden="1">"$K$72:$K$76"</definedName>
    <definedName name="IQRK81" hidden="1">"$K$82:$K$83"</definedName>
    <definedName name="IQRK84" hidden="1">"$K$85:$K$88"</definedName>
    <definedName name="IQRK96" hidden="1">"$K$97:$K$107"</definedName>
    <definedName name="IQRL11" hidden="1">"$L$12:$L$29"</definedName>
    <definedName name="IQRL114" hidden="1">"$L$115:$L$123"</definedName>
    <definedName name="IQRL12" hidden="1">"$L$13:$L$30"</definedName>
    <definedName name="IQRL128" hidden="1">"$L$129:$L$131"</definedName>
    <definedName name="IQRL136" hidden="1">"$L$137:$L$140"</definedName>
    <definedName name="IQRL147" hidden="1">"$L$148:$L$153"</definedName>
    <definedName name="IQRL158" hidden="1">"$L$159:$L$161"</definedName>
    <definedName name="IQRL166" hidden="1">"$L$167:$L$179"</definedName>
    <definedName name="IQRL186" hidden="1">"$L$187:$L$199"</definedName>
    <definedName name="IQRL35" hidden="1">"$L$36:$L$41"</definedName>
    <definedName name="IQRL46" hidden="1">"$L$47:$L$55"</definedName>
    <definedName name="IQRL60" hidden="1">"$L$61"</definedName>
    <definedName name="IQRL64" hidden="1">"$L$65:$L$66"</definedName>
    <definedName name="IQRL71" hidden="1">"$L$72:$L$76"</definedName>
    <definedName name="IQRL81" hidden="1">"$L$82:$L$83"</definedName>
    <definedName name="IQRL84" hidden="1">"$L$85:$L$88"</definedName>
    <definedName name="IQRL96" hidden="1">"$L$97:$L$107"</definedName>
    <definedName name="IQRM11" hidden="1">"$M$12:$M$29"</definedName>
    <definedName name="IQRM114" hidden="1">"$M$115:$M$123"</definedName>
    <definedName name="IQRM12" hidden="1">"$M$13:$M$30"</definedName>
    <definedName name="IQRM128" hidden="1">"$M$129:$M$131"</definedName>
    <definedName name="IQRM136" hidden="1">"$M$137:$M$140"</definedName>
    <definedName name="IQRM147" hidden="1">"$M$148:$M$153"</definedName>
    <definedName name="IQRM158" hidden="1">"$M$159:$M$161"</definedName>
    <definedName name="IQRM166" hidden="1">"$M$167:$M$179"</definedName>
    <definedName name="IQRM186" hidden="1">"$M$187:$M$199"</definedName>
    <definedName name="IQRM35" hidden="1">"$M$36:$M$41"</definedName>
    <definedName name="IQRM46" hidden="1">"$M$47:$M$55"</definedName>
    <definedName name="IQRM60" hidden="1">"$M$61"</definedName>
    <definedName name="IQRM64" hidden="1">"$M$65:$M$66"</definedName>
    <definedName name="IQRM71" hidden="1">"$M$72:$M$76"</definedName>
    <definedName name="IQRM81" hidden="1">"$M$82:$M$83"</definedName>
    <definedName name="IQRM84" hidden="1">"$M$85:$M$88"</definedName>
    <definedName name="IQRM96" hidden="1">"$M$97:$M$107"</definedName>
    <definedName name="IQRN11" hidden="1">"$N$12:$N$29"</definedName>
    <definedName name="IQRN114" hidden="1">"$N$115:$N$123"</definedName>
    <definedName name="IQRN12" hidden="1">"$N$13:$N$30"</definedName>
    <definedName name="IQRN128" hidden="1">"$N$129:$N$131"</definedName>
    <definedName name="IQRN136" hidden="1">"$N$137:$N$140"</definedName>
    <definedName name="IQRN147" hidden="1">"$N$148:$N$153"</definedName>
    <definedName name="IQRN158" hidden="1">"$N$159:$N$161"</definedName>
    <definedName name="IQRN166" hidden="1">"$N$167:$N$179"</definedName>
    <definedName name="IQRN186" hidden="1">"$N$187:$N$199"</definedName>
    <definedName name="IQRN35" hidden="1">"$N$36:$N$41"</definedName>
    <definedName name="IQRN46" hidden="1">"$N$47:$N$55"</definedName>
    <definedName name="IQRN60" hidden="1">"$N$61"</definedName>
    <definedName name="IQRN64" hidden="1">"$N$65:$N$66"</definedName>
    <definedName name="IQRN71" hidden="1">"$N$72:$N$76"</definedName>
    <definedName name="IQRN81" hidden="1">"$N$82:$N$83"</definedName>
    <definedName name="IQRN84" hidden="1">"$N$85:$N$88"</definedName>
    <definedName name="IQRN96" hidden="1">"$N$97:$N$107"</definedName>
    <definedName name="IQRO11" hidden="1">"$O$12:$O$29"</definedName>
    <definedName name="IQRO114" hidden="1">"$O$115:$O$123"</definedName>
    <definedName name="IQRO12" hidden="1">"$O$13:$O$30"</definedName>
    <definedName name="IQRO128" hidden="1">"$O$129:$O$131"</definedName>
    <definedName name="IQRO136" hidden="1">"$O$137:$O$140"</definedName>
    <definedName name="IQRO147" hidden="1">"$O$148:$O$153"</definedName>
    <definedName name="IQRO158" hidden="1">"$O$159:$O$161"</definedName>
    <definedName name="IQRO166" hidden="1">"$O$167:$O$179"</definedName>
    <definedName name="IQRO186" hidden="1">"$O$187:$O$199"</definedName>
    <definedName name="IQRO35" hidden="1">"$O$36:$O$41"</definedName>
    <definedName name="IQRO39" hidden="1">"$O$40:$O$59"</definedName>
    <definedName name="IQRO46" hidden="1">"$O$47:$O$55"</definedName>
    <definedName name="IQRO60" hidden="1">"$O$61"</definedName>
    <definedName name="IQRO64" hidden="1">"$O$65:$O$66"</definedName>
    <definedName name="IQRO71" hidden="1">"$O$72:$O$76"</definedName>
    <definedName name="IQRO81" hidden="1">"$O$82:$O$83"</definedName>
    <definedName name="IQRO84" hidden="1">"$O$85:$O$88"</definedName>
    <definedName name="IQRO96" hidden="1">"$O$97:$O$107"</definedName>
    <definedName name="IQRP11" hidden="1">"$P$12:$P$29"</definedName>
    <definedName name="IQRP114" hidden="1">"$P$115:$P$123"</definedName>
    <definedName name="IQRP12" hidden="1">"$P$13:$P$30"</definedName>
    <definedName name="IQRP128" hidden="1">"$P$129:$P$131"</definedName>
    <definedName name="IQRP136" hidden="1">"$P$137:$P$140"</definedName>
    <definedName name="IQRP147" hidden="1">"$P$148:$P$153"</definedName>
    <definedName name="IQRP158" hidden="1">"$P$159:$P$161"</definedName>
    <definedName name="IQRP166" hidden="1">"$P$167:$P$179"</definedName>
    <definedName name="IQRP186" hidden="1">"$P$187:$P$199"</definedName>
    <definedName name="IQRP35" hidden="1">"$P$36:$P$41"</definedName>
    <definedName name="IQRP46" hidden="1">"$P$47:$P$55"</definedName>
    <definedName name="IQRP60" hidden="1">"$P$61"</definedName>
    <definedName name="IQRP64" hidden="1">"$P$65:$P$66"</definedName>
    <definedName name="IQRP71" hidden="1">"$P$72:$P$76"</definedName>
    <definedName name="IQRP81" hidden="1">"$P$82:$P$83"</definedName>
    <definedName name="IQRP84" hidden="1">"$P$85:$P$88"</definedName>
    <definedName name="IQRP96" hidden="1">"$P$97:$P$107"</definedName>
    <definedName name="IQRQ11" hidden="1">"$Q$12:$Q$29"</definedName>
    <definedName name="IQRQ114" hidden="1">"$Q$115:$Q$123"</definedName>
    <definedName name="IQRQ12" hidden="1">"$Q$13:$Q$30"</definedName>
    <definedName name="IQRQ128" hidden="1">"$Q$129:$Q$131"</definedName>
    <definedName name="IQRQ136" hidden="1">"$Q$137:$Q$140"</definedName>
    <definedName name="IQRQ147" hidden="1">"$Q$148:$Q$153"</definedName>
    <definedName name="IQRQ158" hidden="1">"$Q$159:$Q$161"</definedName>
    <definedName name="IQRQ166" hidden="1">"$Q$167:$Q$179"</definedName>
    <definedName name="IQRQ186" hidden="1">"$Q$187:$Q$199"</definedName>
    <definedName name="IQRQ35" hidden="1">"$Q$36:$Q$41"</definedName>
    <definedName name="IQRQ46" hidden="1">"$Q$47:$Q$55"</definedName>
    <definedName name="IQRQ60" hidden="1">"$Q$61"</definedName>
    <definedName name="IQRQ64" hidden="1">"$Q$65:$Q$66"</definedName>
    <definedName name="IQRQ71" hidden="1">"$Q$72:$Q$76"</definedName>
    <definedName name="IQRQ81" hidden="1">"$Q$82:$Q$83"</definedName>
    <definedName name="IQRQ84" hidden="1">"$Q$85:$Q$88"</definedName>
    <definedName name="IQRQ96" hidden="1">"$Q$97:$Q$107"</definedName>
    <definedName name="IQRR11" hidden="1">"$R$12:$R$29"</definedName>
    <definedName name="IQRR114" hidden="1">"$R$115:$R$123"</definedName>
    <definedName name="IQRR12" hidden="1">"$R$13:$R$30"</definedName>
    <definedName name="IQRR128" hidden="1">"$R$129:$R$131"</definedName>
    <definedName name="IQRR136" hidden="1">"$R$137:$R$140"</definedName>
    <definedName name="IQRR147" hidden="1">"$R$148:$R$153"</definedName>
    <definedName name="IQRR158" hidden="1">"$R$159:$R$161"</definedName>
    <definedName name="IQRR166" hidden="1">"$R$167:$R$179"</definedName>
    <definedName name="IQRR186" hidden="1">"$R$187:$R$199"</definedName>
    <definedName name="IQRR35" hidden="1">"$R$36:$R$41"</definedName>
    <definedName name="IQRR46" hidden="1">"$R$47:$R$55"</definedName>
    <definedName name="IQRR60" hidden="1">"$R$61"</definedName>
    <definedName name="IQRR64" hidden="1">"$R$65:$R$66"</definedName>
    <definedName name="IQRR71" hidden="1">"$R$72:$R$76"</definedName>
    <definedName name="IQRR81" hidden="1">"$R$82:$R$83"</definedName>
    <definedName name="IQRR84" hidden="1">"$R$85:$R$88"</definedName>
    <definedName name="IQRR96" hidden="1">"$R$97:$R$107"</definedName>
    <definedName name="IQRS11" hidden="1">"$S$12:$S$29"</definedName>
    <definedName name="IQRS114" hidden="1">"$S$115:$S$123"</definedName>
    <definedName name="IQRS12" hidden="1">"$S$13:$S$30"</definedName>
    <definedName name="IQRS128" hidden="1">"$S$129:$S$131"</definedName>
    <definedName name="IQRS136" hidden="1">"$S$137:$S$140"</definedName>
    <definedName name="IQRS147" hidden="1">"$S$148:$S$153"</definedName>
    <definedName name="IQRS158" hidden="1">"$S$159:$S$161"</definedName>
    <definedName name="IQRS166" hidden="1">"$S$167:$S$179"</definedName>
    <definedName name="IQRS186" hidden="1">"$S$187:$S$199"</definedName>
    <definedName name="IQRS35" hidden="1">"$S$36:$S$41"</definedName>
    <definedName name="IQRS46" hidden="1">"$S$47:$S$55"</definedName>
    <definedName name="IQRS60" hidden="1">"$S$61"</definedName>
    <definedName name="IQRS64" hidden="1">"$S$65:$S$66"</definedName>
    <definedName name="IQRS71" hidden="1">"$S$72:$S$76"</definedName>
    <definedName name="IQRS81" hidden="1">"$S$82:$S$83"</definedName>
    <definedName name="IQRS84" hidden="1">"$S$85:$S$88"</definedName>
    <definedName name="IQRS96" hidden="1">"$S$97:$S$107"</definedName>
    <definedName name="IQRT11" hidden="1">"$T$12:$T$29"</definedName>
    <definedName name="IQRT114" hidden="1">"$T$115:$T$123"</definedName>
    <definedName name="IQRT12" hidden="1">"$T$13:$T$30"</definedName>
    <definedName name="IQRT128" hidden="1">"$T$129:$T$131"</definedName>
    <definedName name="IQRT136" hidden="1">"$T$137:$T$140"</definedName>
    <definedName name="IQRT147" hidden="1">"$T$148:$T$153"</definedName>
    <definedName name="IQRT158" hidden="1">"$T$159:$T$161"</definedName>
    <definedName name="IQRT166" hidden="1">"$T$167:$T$179"</definedName>
    <definedName name="IQRT186" hidden="1">"$T$187:$T$199"</definedName>
    <definedName name="IQRT35" hidden="1">"$T$36:$T$41"</definedName>
    <definedName name="IQRT46" hidden="1">"$T$47:$T$55"</definedName>
    <definedName name="IQRT60" hidden="1">"$T$61"</definedName>
    <definedName name="IQRT64" hidden="1">"$T$65:$T$66"</definedName>
    <definedName name="IQRT71" hidden="1">"$T$72:$T$76"</definedName>
    <definedName name="IQRT81" hidden="1">"$T$82:$T$83"</definedName>
    <definedName name="IQRT84" hidden="1">"$T$85:$T$88"</definedName>
    <definedName name="IQRT96" hidden="1">"$T$97:$T$107"</definedName>
    <definedName name="IQRU11" hidden="1">"$U$12:$U$29"</definedName>
    <definedName name="IQRU114" hidden="1">"$U$115:$U$123"</definedName>
    <definedName name="IQRU12" hidden="1">"$U$13:$U$30"</definedName>
    <definedName name="IQRU128" hidden="1">"$U$129:$U$131"</definedName>
    <definedName name="IQRU136" hidden="1">"$U$137:$U$140"</definedName>
    <definedName name="IQRU147" hidden="1">"$U$148:$U$153"</definedName>
    <definedName name="IQRU158" hidden="1">"$U$159:$U$161"</definedName>
    <definedName name="IQRU166" hidden="1">"$U$167:$U$179"</definedName>
    <definedName name="IQRU186" hidden="1">"$U$187:$U$199"</definedName>
    <definedName name="IQRU35" hidden="1">"$U$36:$U$41"</definedName>
    <definedName name="IQRU46" hidden="1">"$U$47:$U$55"</definedName>
    <definedName name="IQRU60" hidden="1">"$U$61"</definedName>
    <definedName name="IQRU64" hidden="1">"$U$65:$U$66"</definedName>
    <definedName name="IQRU71" hidden="1">"$U$72:$U$76"</definedName>
    <definedName name="IQRU81" hidden="1">"$U$82:$U$83"</definedName>
    <definedName name="IQRU84" hidden="1">"$U$85:$U$88"</definedName>
    <definedName name="IQRU96" hidden="1">"$U$97:$U$107"</definedName>
    <definedName name="IQRV11" hidden="1">"$V$12:$V$29"</definedName>
    <definedName name="IQRV114" hidden="1">"$V$115:$V$123"</definedName>
    <definedName name="IQRV12" hidden="1">"$V$13:$V$30"</definedName>
    <definedName name="IQRV128" hidden="1">"$V$129:$V$131"</definedName>
    <definedName name="IQRV136" hidden="1">"$V$137:$V$140"</definedName>
    <definedName name="IQRV147" hidden="1">"$V$148:$V$153"</definedName>
    <definedName name="IQRV158" hidden="1">"$V$159:$V$161"</definedName>
    <definedName name="IQRV166" hidden="1">"$V$167:$V$179"</definedName>
    <definedName name="IQRV186" hidden="1">"$V$187:$V$199"</definedName>
    <definedName name="IQRV35" hidden="1">"$V$36:$V$41"</definedName>
    <definedName name="IQRV46" hidden="1">"$V$47:$V$55"</definedName>
    <definedName name="IQRV60" hidden="1">"$V$61"</definedName>
    <definedName name="IQRV64" hidden="1">"$V$65:$V$66"</definedName>
    <definedName name="IQRV71" hidden="1">"$V$72:$V$76"</definedName>
    <definedName name="IQRV81" hidden="1">"$V$82:$V$83"</definedName>
    <definedName name="IQRV84" hidden="1">"$V$85:$V$88"</definedName>
    <definedName name="IQRV96" hidden="1">"$V$97:$V$107"</definedName>
    <definedName name="IQRW11" hidden="1">"$W$12:$W$29"</definedName>
    <definedName name="IQRW114" hidden="1">"$W$115:$W$123"</definedName>
    <definedName name="IQRW12" hidden="1">"$W$13:$W$30"</definedName>
    <definedName name="IQRW128" hidden="1">"$W$129:$W$131"</definedName>
    <definedName name="IQRW136" hidden="1">"$W$137:$W$140"</definedName>
    <definedName name="IQRW147" hidden="1">"$W$148:$W$153"</definedName>
    <definedName name="IQRW158" hidden="1">"$W$159:$W$161"</definedName>
    <definedName name="IQRW166" hidden="1">"$W$167:$W$179"</definedName>
    <definedName name="IQRW186" hidden="1">"$W$187:$W$199"</definedName>
    <definedName name="IQRW35" hidden="1">"$W$36:$W$41"</definedName>
    <definedName name="IQRW46" hidden="1">"$W$47:$W$55"</definedName>
    <definedName name="IQRW60" hidden="1">"$W$61"</definedName>
    <definedName name="IQRW64" hidden="1">"$W$65:$W$66"</definedName>
    <definedName name="IQRW71" hidden="1">"$W$72:$W$76"</definedName>
    <definedName name="IQRW81" hidden="1">"$W$82:$W$83"</definedName>
    <definedName name="IQRW84" hidden="1">"$W$85:$W$88"</definedName>
    <definedName name="IQRW96" hidden="1">"$W$97:$W$107"</definedName>
    <definedName name="IQRX114" hidden="1">"$X$115:$X$123"</definedName>
    <definedName name="IQRX12" hidden="1">"$X$13:$X$30"</definedName>
    <definedName name="IQRX128" hidden="1">"$X$129:$X$131"</definedName>
    <definedName name="IQRX136" hidden="1">"$X$137:$X$140"</definedName>
    <definedName name="IQRX147" hidden="1">"$X$148:$X$153"</definedName>
    <definedName name="IQRX158" hidden="1">"$X$159:$X$161"</definedName>
    <definedName name="IQRX166" hidden="1">"$X$167:$X$179"</definedName>
    <definedName name="IQRX186" hidden="1">"$X$187:$X$199"</definedName>
    <definedName name="IQRX35" hidden="1">"$X$36:$X$41"</definedName>
    <definedName name="IQRX46" hidden="1">"$X$47:$X$55"</definedName>
    <definedName name="IQRX60" hidden="1">"$X$61"</definedName>
    <definedName name="IQRX64" hidden="1">"$X$65:$X$66"</definedName>
    <definedName name="IQRX71" hidden="1">"$X$72:$X$76"</definedName>
    <definedName name="IQRX81" hidden="1">"$X$82"</definedName>
    <definedName name="IQRX84" hidden="1">"$X$85:$X$88"</definedName>
    <definedName name="IQRX96" hidden="1">"$X$97:$X$107"</definedName>
    <definedName name="IQRY147" hidden="1">"$Y$148:$Y$153"</definedName>
    <definedName name="IQRY166" hidden="1">"$Y$167:$Y$179"</definedName>
    <definedName name="IQRY81" hidden="1">"$Y$82"</definedName>
    <definedName name="IQRZ81" hidden="1">"$Z$82"</definedName>
    <definedName name="iQShowHideColumns" hidden="1">"iQShowQuarterlyAnnual"</definedName>
    <definedName name="IRD">#REF!</definedName>
    <definedName name="IT2BAL" localSheetId="12">#REF!</definedName>
    <definedName name="IT2BAL">#REF!</definedName>
    <definedName name="IteamCancelcommit" localSheetId="12">#REF!</definedName>
    <definedName name="IteamCancelcommit">#REF!</definedName>
    <definedName name="IteamCancelMTD" localSheetId="12">#REF!</definedName>
    <definedName name="IteamCancelMTD">#REF!</definedName>
    <definedName name="IteamCancelUpside" localSheetId="12">#REF!</definedName>
    <definedName name="IteamCancelUpside">#REF!</definedName>
    <definedName name="ITeamNBCommit" localSheetId="12">#REF!</definedName>
    <definedName name="ITeamNBCommit">#REF!</definedName>
    <definedName name="IteamNBMTD" localSheetId="12">#REF!</definedName>
    <definedName name="IteamNBMTD">#REF!</definedName>
    <definedName name="IteamNBUpside" localSheetId="12">#REF!</definedName>
    <definedName name="IteamNBUpside">#REF!</definedName>
    <definedName name="IteamRenewalCount" localSheetId="12">#REF!</definedName>
    <definedName name="IteamRenewalCount">#REF!</definedName>
    <definedName name="IteamUpsellcommit" localSheetId="12">#REF!</definedName>
    <definedName name="IteamUpsellcommit">#REF!</definedName>
    <definedName name="IteamUpsellMTD" localSheetId="12">#REF!</definedName>
    <definedName name="IteamUpsellMTD">#REF!</definedName>
    <definedName name="IteamUpsellUpside" localSheetId="12">#REF!</definedName>
    <definedName name="IteamUpsellUpside">#REF!</definedName>
    <definedName name="IteamVBEUcommit" localSheetId="12">#REF!</definedName>
    <definedName name="IteamVBEUcommit">#REF!</definedName>
    <definedName name="IteamVBEUMTD" localSheetId="12">#REF!</definedName>
    <definedName name="IteamVBEUMTD">#REF!</definedName>
    <definedName name="IteamVBEUUpside" localSheetId="12">#REF!</definedName>
    <definedName name="IteamVBEUUpside">#REF!</definedName>
    <definedName name="Item">#REF!</definedName>
    <definedName name="ITHourlyRateIn" localSheetId="12">#REF!</definedName>
    <definedName name="ITHourlyRateIn">#REF!</definedName>
    <definedName name="ITRD">#REF!</definedName>
    <definedName name="iuz">#REF!</definedName>
    <definedName name="Jan_15" localSheetId="12">#REF!</definedName>
    <definedName name="Jan_15">#REF!</definedName>
    <definedName name="Jan_16" localSheetId="12">#REF!</definedName>
    <definedName name="Jan_16">#REF!</definedName>
    <definedName name="JanAct" localSheetId="12">#REF!</definedName>
    <definedName name="JanAct">#REF!</definedName>
    <definedName name="janamex2" localSheetId="12">#REF!</definedName>
    <definedName name="janamex2">#REF!</definedName>
    <definedName name="JanFTE" localSheetId="12">#REF!</definedName>
    <definedName name="JanFTE">#REF!</definedName>
    <definedName name="jantb" localSheetId="12">#REF!</definedName>
    <definedName name="jantb">#REF!</definedName>
    <definedName name="jefes"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jhgl.jk" hidden="1">#REF!</definedName>
    <definedName name="jhu" hidden="1">#REF!</definedName>
    <definedName name="jkhkh" hidden="1">#REF!</definedName>
    <definedName name="jkm">#REF!</definedName>
    <definedName name="jkn" hidden="1">#REF!</definedName>
    <definedName name="jku" hidden="1">#REF!</definedName>
    <definedName name="jnl" localSheetId="12">#REF!</definedName>
    <definedName name="jnl">#REF!</definedName>
    <definedName name="jnl_name" localSheetId="12">#REF!</definedName>
    <definedName name="jnl_name">#REF!</definedName>
    <definedName name="JobIs" localSheetId="12">#REF!</definedName>
    <definedName name="JobIs">#REF!</definedName>
    <definedName name="Jounral1" localSheetId="12">#REF!</definedName>
    <definedName name="Jounral1">#REF!</definedName>
    <definedName name="Journal1" localSheetId="12">#REF!</definedName>
    <definedName name="Journal1">#REF!</definedName>
    <definedName name="JOURNAL2" localSheetId="12">#REF!</definedName>
    <definedName name="JOURNAL2">#REF!</definedName>
    <definedName name="jsjsjs">#REF!</definedName>
    <definedName name="ju">#REF!</definedName>
    <definedName name="Jul_15" localSheetId="12">#REF!</definedName>
    <definedName name="Jul_15">#REF!</definedName>
    <definedName name="JulAct" localSheetId="12">#REF!</definedName>
    <definedName name="JulAct">#REF!</definedName>
    <definedName name="JulFTE" localSheetId="12">#REF!</definedName>
    <definedName name="JulFTE">#REF!</definedName>
    <definedName name="Jultb" localSheetId="12">#REF!</definedName>
    <definedName name="Jultb">#REF!</definedName>
    <definedName name="Jun_15" localSheetId="12">#REF!</definedName>
    <definedName name="Jun_15">#REF!</definedName>
    <definedName name="jun_revenue" localSheetId="12">#REF!</definedName>
    <definedName name="jun_revenue">#REF!</definedName>
    <definedName name="JunAct" localSheetId="12">#REF!</definedName>
    <definedName name="JunAct">#REF!</definedName>
    <definedName name="JunFTE" localSheetId="12">#REF!</definedName>
    <definedName name="JunFTE">#REF!</definedName>
    <definedName name="junk" localSheetId="12">#REF!</definedName>
    <definedName name="junk">#REF!</definedName>
    <definedName name="junk2" localSheetId="12">#REF!</definedName>
    <definedName name="junk2">#REF!</definedName>
    <definedName name="junk3" localSheetId="12">#REF!</definedName>
    <definedName name="junk3">#REF!</definedName>
    <definedName name="junk4" localSheetId="12">#REF!</definedName>
    <definedName name="junk4">#REF!</definedName>
    <definedName name="Juntb" localSheetId="12">#REF!</definedName>
    <definedName name="Juntb">#REF!</definedName>
    <definedName name="jztu">#REF!</definedName>
    <definedName name="jzuj" hidden="1">#REF!</definedName>
    <definedName name="k" hidden="1">#REF!</definedName>
    <definedName name="K2_WBEVMODE" hidden="1">-1</definedName>
    <definedName name="KCID" localSheetId="12">#REF!</definedName>
    <definedName name="KCID">#REF!</definedName>
    <definedName name="KCIDAct" localSheetId="12">#REF!</definedName>
    <definedName name="KCIDAct">#REF!</definedName>
    <definedName name="ken_days_avail" localSheetId="12">#REF!</definedName>
    <definedName name="ken_days_avail">#REF!</definedName>
    <definedName name="ken_days_trained" localSheetId="12">#REF!</definedName>
    <definedName name="ken_days_trained">#REF!</definedName>
    <definedName name="ken_util" localSheetId="12">#REF!</definedName>
    <definedName name="ken_util">#REF!</definedName>
    <definedName name="key" hidden="1">#REF!</definedName>
    <definedName name="ki" hidden="1">{#N/A,#N/A,TRUE,"Cover sheet";#N/A,#N/A,TRUE,"Summary";#N/A,#N/A,TRUE,"Key Assumptions";#N/A,#N/A,TRUE,"Profit &amp; Loss";#N/A,#N/A,TRUE,"Balance Sheet";#N/A,#N/A,TRUE,"Cashflow";#N/A,#N/A,TRUE,"IRR";#N/A,#N/A,TRUE,"Ratios";#N/A,#N/A,TRUE,"Debt analysis"}</definedName>
    <definedName name="kioi">#REF!</definedName>
    <definedName name="Koncernf">#REF!</definedName>
    <definedName name="KP"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KRONER">#REF!</definedName>
    <definedName name="L_Country" localSheetId="12">#REF!</definedName>
    <definedName name="L_Country">#REF!</definedName>
    <definedName name="L_Diesel_scenarios" localSheetId="12">#REF!</definedName>
    <definedName name="L_Diesel_scenarios">#REF!</definedName>
    <definedName name="L_EV_scenarios" localSheetId="12">#REF!</definedName>
    <definedName name="L_EV_scenarios">#REF!</definedName>
    <definedName name="L_Fuel_type" localSheetId="12">#REF!</definedName>
    <definedName name="L_Fuel_type">#REF!</definedName>
    <definedName name="L_Vehicle_age" localSheetId="12">#REF!</definedName>
    <definedName name="L_Vehicle_age">#REF!</definedName>
    <definedName name="L_Vehicle_type" localSheetId="12">#REF!</definedName>
    <definedName name="L_Vehicle_type">#REF!</definedName>
    <definedName name="L_Years" localSheetId="12">#REF!</definedName>
    <definedName name="L_Years">#REF!</definedName>
    <definedName name="Label" localSheetId="12">#REF!</definedName>
    <definedName name="Label">#REF!</definedName>
    <definedName name="landkodf">#REF!</definedName>
    <definedName name="LE" localSheetId="12">#REF!</definedName>
    <definedName name="LE">#REF!</definedName>
    <definedName name="LeverageTarget" localSheetId="12">#REF!</definedName>
    <definedName name="LeverageTarget">#REF!</definedName>
    <definedName name="limcount" hidden="1">1</definedName>
    <definedName name="LinusTables">{7}</definedName>
    <definedName name="LIRE">#REF!</definedName>
    <definedName name="LISTADO">#REF!</definedName>
    <definedName name="LISTADO2">#REF!</definedName>
    <definedName name="LISTADO3">#REF!</definedName>
    <definedName name="ListGrupper">#REF!</definedName>
    <definedName name="liuu">#REF!</definedName>
    <definedName name="lkjlklkjlkjlkj" hidden="1">{"page1",#N/A,TRUE,"CSC";"page2",#N/A,TRUE,"CSC"}</definedName>
    <definedName name="l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lllllllllllllllll">#REF!</definedName>
    <definedName name="llllllllllllllllllllllllll">#REF!</definedName>
    <definedName name="LME">#REF!</definedName>
    <definedName name="LocalCurrency" localSheetId="12">#REF!</definedName>
    <definedName name="LocalCurrency">#REF!</definedName>
    <definedName name="LocalCurrencyBrasil">#REF!</definedName>
    <definedName name="LocalCurrencyChile">#REF!</definedName>
    <definedName name="LocalCurrencyDenmark">#REF!</definedName>
    <definedName name="LocalCurrencyNorway">#REF!</definedName>
    <definedName name="LocalCurrencyPeru">#REF!</definedName>
    <definedName name="LocalCurrencySpain">#REF!</definedName>
    <definedName name="LocalCurrencySweden">#REF!</definedName>
    <definedName name="LocalCurrencyUK">#REF!</definedName>
    <definedName name="LON_Dec_15" localSheetId="12">#REF!</definedName>
    <definedName name="LON_Dec_15">#REF!</definedName>
    <definedName name="LON_Jan_16" localSheetId="12">#REF!</definedName>
    <definedName name="LON_Jan_16">#REF!</definedName>
    <definedName name="LON_Mnth" localSheetId="12">#REF!</definedName>
    <definedName name="LON_Mnth">#REF!</definedName>
    <definedName name="LON_Mnth_BUD" localSheetId="12">#REF!</definedName>
    <definedName name="LON_Mnth_BUD">#REF!</definedName>
    <definedName name="LON_Mnth_list" localSheetId="12">#REF!</definedName>
    <definedName name="LON_Mnth_list">#REF!</definedName>
    <definedName name="LON_mtd" localSheetId="12">#REF!</definedName>
    <definedName name="LON_mtd">#REF!</definedName>
    <definedName name="LON_qtd" localSheetId="12">#REF!</definedName>
    <definedName name="LON_qtd">#REF!</definedName>
    <definedName name="LON_qtr_BUD" localSheetId="12">#REF!</definedName>
    <definedName name="LON_qtr_BUD">#REF!</definedName>
    <definedName name="Lon_YTD_BUD" localSheetId="12">#REF!</definedName>
    <definedName name="Lon_YTD_BUD">#REF!</definedName>
    <definedName name="lookup_categories" localSheetId="12">#REF!</definedName>
    <definedName name="lookup_categories">#REF!</definedName>
    <definedName name="lookup_periods" localSheetId="12">#REF!</definedName>
    <definedName name="lookup_periods">#REF!</definedName>
    <definedName name="lookup_PL" localSheetId="12">#REF!</definedName>
    <definedName name="lookup_PL">#REF!</definedName>
    <definedName name="lookup_Region" localSheetId="12">#REF!</definedName>
    <definedName name="lookup_Region">#REF!</definedName>
    <definedName name="Loptid">#REF!</definedName>
    <definedName name="lprg" hidden="1">{#N/A,#N/A,FALSE,"CAPREIT"}</definedName>
    <definedName name="m" hidden="1">{"Gen Sheet",#N/A,FALSE,"Gen Sheet"}</definedName>
    <definedName name="M_PlaceofPath" hidden="1">"G:\SECTORS\Household\HOUSEHOL\WILKE\GILLETTE\GENERAL\G_VDF.xls"</definedName>
    <definedName name="ma_revenue" localSheetId="12">#REF!</definedName>
    <definedName name="ma_revenue">#REF!</definedName>
    <definedName name="MABase">#REF!</definedName>
    <definedName name="Macro_endofact">#REF!</definedName>
    <definedName name="Macro_endyr">#REF!</definedName>
    <definedName name="Macro_startyr">#REF!</definedName>
    <definedName name="malcolm_days_avail" localSheetId="12">#REF!</definedName>
    <definedName name="malcolm_days_avail">#REF!</definedName>
    <definedName name="malcolm_days_trained" localSheetId="12">#REF!</definedName>
    <definedName name="malcolm_days_trained">#REF!</definedName>
    <definedName name="malcolm_util" localSheetId="12">#REF!</definedName>
    <definedName name="malcolm_util">#REF!</definedName>
    <definedName name="Man_Dec_15" localSheetId="12">#REF!</definedName>
    <definedName name="Man_Dec_15">#REF!</definedName>
    <definedName name="Man_Jan_16" localSheetId="12">#REF!</definedName>
    <definedName name="Man_Jan_16">#REF!</definedName>
    <definedName name="Man_Mnth" localSheetId="12">#REF!</definedName>
    <definedName name="Man_Mnth">#REF!</definedName>
    <definedName name="MAN_mnth_BUD" localSheetId="12">#REF!</definedName>
    <definedName name="MAN_mnth_BUD">#REF!</definedName>
    <definedName name="Man_mnth_list" localSheetId="12">#REF!</definedName>
    <definedName name="Man_mnth_list">#REF!</definedName>
    <definedName name="Man_Mtd" localSheetId="12">#REF!</definedName>
    <definedName name="Man_Mtd">#REF!</definedName>
    <definedName name="Man_qtd" localSheetId="12">#REF!</definedName>
    <definedName name="Man_qtd">#REF!</definedName>
    <definedName name="Manadf">#REF!</definedName>
    <definedName name="Management" localSheetId="12">#REF!</definedName>
    <definedName name="Management">#REF!</definedName>
    <definedName name="Manual" localSheetId="12">#REF!</definedName>
    <definedName name="Manual">#REF!</definedName>
    <definedName name="Map" localSheetId="12">[12]Map!$B$3:$C$51</definedName>
    <definedName name="Map">#REF!</definedName>
    <definedName name="Mar_15" localSheetId="12">#REF!</definedName>
    <definedName name="Mar_15">#REF!</definedName>
    <definedName name="mar_revenue" localSheetId="12">#REF!</definedName>
    <definedName name="mar_revenue">#REF!</definedName>
    <definedName name="MarAct">#REF!</definedName>
    <definedName name="MarFTE" localSheetId="12">#REF!</definedName>
    <definedName name="MarFTE">#REF!</definedName>
    <definedName name="Market_endofact">#REF!</definedName>
    <definedName name="Market_endyr">#REF!</definedName>
    <definedName name="Market_startyr">#REF!</definedName>
    <definedName name="Marshalls" hidden="1">{#N/A,#N/A,TRUE,"Cover sheet";#N/A,#N/A,TRUE,"Summary";#N/A,#N/A,TRUE,"Key Assumptions";#N/A,#N/A,TRUE,"Profit &amp; Loss";#N/A,#N/A,TRUE,"Balance Sheet";#N/A,#N/A,TRUE,"Cashflow";#N/A,#N/A,TRUE,"IRR";#N/A,#N/A,TRUE,"Ratios";#N/A,#N/A,TRUE,"Debt analysis"}</definedName>
    <definedName name="martb" localSheetId="12">#REF!</definedName>
    <definedName name="martb">#REF!</definedName>
    <definedName name="mas"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masdet"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Master" localSheetId="12">#REF!</definedName>
    <definedName name="Master">#REF!</definedName>
    <definedName name="May_15" localSheetId="12">#REF!</definedName>
    <definedName name="May_15">#REF!</definedName>
    <definedName name="MayAct" localSheetId="12">#REF!</definedName>
    <definedName name="MayAct">#REF!</definedName>
    <definedName name="MayFTE" localSheetId="12">[13]Actuals!$AQ:$AQ</definedName>
    <definedName name="MayFTE">#REF!</definedName>
    <definedName name="Maytb" localSheetId="12">#REF!</definedName>
    <definedName name="Maytb">#REF!</definedName>
    <definedName name="MCG">#REF!</definedName>
    <definedName name="MCP" localSheetId="12">#REF!</definedName>
    <definedName name="MCP">#REF!</definedName>
    <definedName name="ME" localSheetId="12">#REF!</definedName>
    <definedName name="ME">#REF!</definedName>
    <definedName name="medays02">#REF!</definedName>
    <definedName name="medical">#REF!</definedName>
    <definedName name="MerrillPrintIt" hidden="1">#REF!</definedName>
    <definedName name="MES">#REF!</definedName>
    <definedName name="MESC">#REF!</definedName>
    <definedName name="MET">#REF!</definedName>
    <definedName name="metrics" localSheetId="12">#REF!</definedName>
    <definedName name="metrics">#REF!</definedName>
    <definedName name="MgmgTend" localSheetId="12">#REF!</definedName>
    <definedName name="MgmgTend">#REF!</definedName>
    <definedName name="MgtOrd" localSheetId="12">#REF!</definedName>
    <definedName name="MgtOrd">#REF!</definedName>
    <definedName name="MgtPref" localSheetId="12">#REF!</definedName>
    <definedName name="MgtPref">#REF!</definedName>
    <definedName name="MgtRoll" localSheetId="12">#REF!</definedName>
    <definedName name="MgtRoll">#REF!</definedName>
    <definedName name="MHComm" localSheetId="12">#REF!</definedName>
    <definedName name="MHComm">#REF!</definedName>
    <definedName name="MID">#REF!</definedName>
    <definedName name="MidYear" localSheetId="12">#REF!</definedName>
    <definedName name="MidYear">#REF!</definedName>
    <definedName name="mike" hidden="1">{#N/A,#N/A,FALSE,"Front";#N/A,#N/A,FALSE,"Summary";#N/A,#N/A,FALSE,"Trading";#N/A,#N/A,FALSE,"ProfitLoss";#N/A,#N/A,FALSE,"CashFlow";#N/A,#N/A,FALSE,"Balance";#N/A,#N/A,FALSE,"Finance";"Exit",#N/A,FALSE,"Exit"}</definedName>
    <definedName name="mike_days_avail" localSheetId="12">#REF!</definedName>
    <definedName name="mike_days_avail">#REF!</definedName>
    <definedName name="mike_days_trained" localSheetId="12">#REF!</definedName>
    <definedName name="mike_days_trained">#REF!</definedName>
    <definedName name="mike_util" localSheetId="12">#REF!</definedName>
    <definedName name="mike_util">#REF!</definedName>
    <definedName name="mike1" hidden="1">{#N/A,#N/A,FALSE,"Front";#N/A,#N/A,FALSE,"Summary";#N/A,#N/A,FALSE,"Trading";#N/A,#N/A,FALSE,"ProfitLoss";#N/A,#N/A,FALSE,"CashFlow";#N/A,#N/A,FALSE,"Balance";#N/A,#N/A,FALSE,"Finance";"Exit",#N/A,FALSE,"Exit"}</definedName>
    <definedName name="mjk">#REF!</definedName>
    <definedName name="mjztr">#REF!</definedName>
    <definedName name="ML_1k1v5i9q" localSheetId="12">#REF!</definedName>
    <definedName name="ML_1k1v5i9q">#REF!</definedName>
    <definedName name="ML_5j7u6o8m" localSheetId="12">#REF!</definedName>
    <definedName name="ML_5j7u6o8m">#REF!</definedName>
    <definedName name="ML_6j9v5u8z" localSheetId="12">#REF!</definedName>
    <definedName name="ML_6j9v5u8z">#REF!</definedName>
    <definedName name="ML_6s8x3t6z" localSheetId="12">#REF!</definedName>
    <definedName name="ML_6s8x3t6z">#REF!</definedName>
    <definedName name="ML_8d2z1j7j" localSheetId="12">#REF!</definedName>
    <definedName name="ML_8d2z1j7j">#REF!</definedName>
    <definedName name="ML_9g2r9j4w" localSheetId="12">#REF!</definedName>
    <definedName name="ML_9g2r9j4w">#REF!</definedName>
    <definedName name="ML_9j7y2o8w" localSheetId="12">#REF!</definedName>
    <definedName name="ML_9j7y2o8w">#REF!</definedName>
    <definedName name="mnth_list" localSheetId="12">#REF!</definedName>
    <definedName name="mnth_list">#REF!</definedName>
    <definedName name="mnth_lu" localSheetId="12">#REF!</definedName>
    <definedName name="mnth_lu">#REF!</definedName>
    <definedName name="Monat" localSheetId="12">#REF!</definedName>
    <definedName name="Monat">#REF!</definedName>
    <definedName name="MONTH">#REF!</definedName>
    <definedName name="Month1">#REF!</definedName>
    <definedName name="Month10">#REF!</definedName>
    <definedName name="Month11">#REF!</definedName>
    <definedName name="Month12">#REF!</definedName>
    <definedName name="Month2">#REF!</definedName>
    <definedName name="Month3">#REF!</definedName>
    <definedName name="Month4">#REF!</definedName>
    <definedName name="Month5">#REF!</definedName>
    <definedName name="Month6">#REF!</definedName>
    <definedName name="Month7">#REF!</definedName>
    <definedName name="Month8">#REF!</definedName>
    <definedName name="Month9">#REF!</definedName>
    <definedName name="Monthly_Recipients" localSheetId="12">#REF!</definedName>
    <definedName name="Monthly_Recipients">#REF!</definedName>
    <definedName name="MonthNamesPL" localSheetId="12">#REF!</definedName>
    <definedName name="MonthNamesPL">#REF!</definedName>
    <definedName name="Months">#REF!</definedName>
    <definedName name="MonthToQuarter" localSheetId="12">#REF!</definedName>
    <definedName name="MonthToQuarter">#REF!</definedName>
    <definedName name="MPC" localSheetId="12">#REF!</definedName>
    <definedName name="MPC">#REF!</definedName>
    <definedName name="MR">#REF!</definedName>
    <definedName name="mttab" localSheetId="12">#REF!</definedName>
    <definedName name="mttab">#REF!</definedName>
    <definedName name="n">#REF!</definedName>
    <definedName name="name10" hidden="1">{#N/A,#N/A,FALSE,"Valuation Assumptions";#N/A,#N/A,FALSE,"Summary";#N/A,#N/A,FALSE,"DCF";#N/A,#N/A,FALSE,"Valuation";#N/A,#N/A,FALSE,"WACC";#N/A,#N/A,FALSE,"UBVH";#N/A,#N/A,FALSE,"Free Cash Flow"}</definedName>
    <definedName name="name2" hidden="1">{#N/A,#N/A,FALSE,"ACQ_GRAPHS";#N/A,#N/A,FALSE,"T_1 GRAPHS";#N/A,#N/A,FALSE,"T_2 GRAPHS";#N/A,#N/A,FALSE,"COMB_GRAPHS"}</definedName>
    <definedName name="name3" hidden="1">{#N/A,#N/A,FALSE,"INPUTS";#N/A,#N/A,FALSE,"PROFORMA BSHEET";#N/A,#N/A,FALSE,"COMBINED";#N/A,#N/A,FALSE,"ACQUIROR";#N/A,#N/A,FALSE,"TARGET 1";#N/A,#N/A,FALSE,"TARGET 2";#N/A,#N/A,FALSE,"HIGH YIELD";#N/A,#N/A,FALSE,"OVERFUND"}</definedName>
    <definedName name="name4"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name5" hidden="1">{#N/A,#N/A,FALSE,"INPUTS";#N/A,#N/A,FALSE,"PROFORMA BSHEET";#N/A,#N/A,FALSE,"COMBINED";#N/A,#N/A,FALSE,"HIGH YIELD";#N/A,#N/A,FALSE,"COMB_GRAPHS"}</definedName>
    <definedName name="name6" hidden="1">{"mgmt forecast",#N/A,FALSE,"Mgmt Forecast";"dcf table",#N/A,FALSE,"Mgmt Forecast";"sensitivity",#N/A,FALSE,"Mgmt Forecast";"table inputs",#N/A,FALSE,"Mgmt Forecast";"calculations",#N/A,FALSE,"Mgmt Forecast"}</definedName>
    <definedName name="name7" hidden="1">{#N/A,#N/A,FALSE,"ACQ_GRAPHS";#N/A,#N/A,FALSE,"T_1 GRAPHS";#N/A,#N/A,FALSE,"T_2 GRAPHS";#N/A,#N/A,FALSE,"COMB_GRAPHS"}</definedName>
    <definedName name="name8" hidden="1">{"vi1",#N/A,FALSE,"Financial Statements";"vi2",#N/A,FALSE,"Financial Statements";#N/A,#N/A,FALSE,"DCF"}</definedName>
    <definedName name="name9" hidden="1">{"BS",#N/A,FALSE,"USA"}</definedName>
    <definedName name="names" localSheetId="12">#REF!</definedName>
    <definedName name="names">#REF!</definedName>
    <definedName name="NECancelcommit" localSheetId="12">#REF!</definedName>
    <definedName name="NECancelcommit">#REF!</definedName>
    <definedName name="NECancelMTD" localSheetId="12">#REF!</definedName>
    <definedName name="NECancelMTD">#REF!</definedName>
    <definedName name="NECancelUpside" localSheetId="12">#REF!</definedName>
    <definedName name="NECancelUpside">#REF!</definedName>
    <definedName name="NEG">#REF!</definedName>
    <definedName name="NENBcommit" localSheetId="12">#REF!</definedName>
    <definedName name="NENBcommit">#REF!</definedName>
    <definedName name="NENBMTD" localSheetId="12">#REF!</definedName>
    <definedName name="NENBMTD">#REF!</definedName>
    <definedName name="NENBUpside" localSheetId="12">#REF!</definedName>
    <definedName name="NENBUpside">#REF!</definedName>
    <definedName name="NERenewalCount" localSheetId="12">#REF!</definedName>
    <definedName name="NERenewalCount">#REF!</definedName>
    <definedName name="NEUpsellcommit" localSheetId="12">#REF!</definedName>
    <definedName name="NEUpsellcommit">#REF!</definedName>
    <definedName name="NEUpsellMTD" localSheetId="12">#REF!</definedName>
    <definedName name="NEUpsellMTD">#REF!</definedName>
    <definedName name="NEUpsellUpside" localSheetId="12">#REF!</definedName>
    <definedName name="NEUpsellUpside">#REF!</definedName>
    <definedName name="NEVBEUcommit" localSheetId="12">#REF!</definedName>
    <definedName name="NEVBEUcommit">#REF!</definedName>
    <definedName name="NEVBEUMTD" localSheetId="12">#REF!</definedName>
    <definedName name="NEVBEUMTD">#REF!</definedName>
    <definedName name="NEVBEUUpside" localSheetId="12">#REF!</definedName>
    <definedName name="NEVBEUUpside">#REF!</definedName>
    <definedName name="new">#REF!</definedName>
    <definedName name="New_funds_in_HF_EUR" localSheetId="12">#REF!</definedName>
    <definedName name="New_funds_in_HF_EUR">#REF!</definedName>
    <definedName name="New_Funds_in_HF_USD" localSheetId="12">#REF!</definedName>
    <definedName name="New_Funds_in_HF_USD">#REF!</definedName>
    <definedName name="NewCapAmort" localSheetId="12">#REF!</definedName>
    <definedName name="NewCapAmort">#REF!</definedName>
    <definedName name="NewCapDep" localSheetId="12">#REF!</definedName>
    <definedName name="NewCapDep">#REF!</definedName>
    <definedName name="NewDebt" localSheetId="12">#REF!</definedName>
    <definedName name="NewDebt">#REF!</definedName>
    <definedName name="newnew" hidden="1">#REF!</definedName>
    <definedName name="NewRange" hidden="1">#REF!</definedName>
    <definedName name="NewRenewal" localSheetId="12">#REF!</definedName>
    <definedName name="NewRenewal">#REF!</definedName>
    <definedName name="ng">#REF!</definedName>
    <definedName name="ngptrend" localSheetId="12">#REF!</definedName>
    <definedName name="ngptrend">#REF!</definedName>
    <definedName name="nhz">#REF!</definedName>
    <definedName name="NIrate" localSheetId="12">#REF!</definedName>
    <definedName name="NIrate">#REF!</definedName>
    <definedName name="NIRate2002" localSheetId="12">#REF!</definedName>
    <definedName name="NIRate2002">#REF!</definedName>
    <definedName name="nominal" localSheetId="12">#REF!</definedName>
    <definedName name="nominal">#REF!</definedName>
    <definedName name="NominalCodes1" localSheetId="12">#REF!</definedName>
    <definedName name="NominalCodes1">#REF!</definedName>
    <definedName name="NominalCodes2" localSheetId="12">#REF!</definedName>
    <definedName name="NominalCodes2">#REF!</definedName>
    <definedName name="NOMINALCODES3" localSheetId="12">#REF!</definedName>
    <definedName name="NOMINALCODES3">#REF!</definedName>
    <definedName name="Non_Dov_Cap" localSheetId="12">#REF!</definedName>
    <definedName name="Non_Dov_Cap">#REF!</definedName>
    <definedName name="NORME10" localSheetId="12">#REF!</definedName>
    <definedName name="NORME10">#REF!</definedName>
    <definedName name="NORME5" localSheetId="12">#REF!</definedName>
    <definedName name="NORME5">#REF!</definedName>
    <definedName name="NORME6" localSheetId="12">#REF!</definedName>
    <definedName name="NORME6">#REF!</definedName>
    <definedName name="NORME7" localSheetId="12">#REF!</definedName>
    <definedName name="NORME7">#REF!</definedName>
    <definedName name="NORME8" localSheetId="12">#REF!</definedName>
    <definedName name="NORME8">#REF!</definedName>
    <definedName name="NORME9" localSheetId="12">#REF!</definedName>
    <definedName name="NORME9">#REF!</definedName>
    <definedName name="NorthList">#REF!</definedName>
    <definedName name="Nov_15" localSheetId="12">#REF!</definedName>
    <definedName name="Nov_15">#REF!</definedName>
    <definedName name="NovAct" localSheetId="12">#REF!</definedName>
    <definedName name="NovAct">#REF!</definedName>
    <definedName name="NovFTE" localSheetId="12">#REF!</definedName>
    <definedName name="NovFTE">#REF!</definedName>
    <definedName name="NS_BANKS" localSheetId="12">#REF!</definedName>
    <definedName name="NS_BANKS">#REF!</definedName>
    <definedName name="Num_Carte" localSheetId="12">#REF!</definedName>
    <definedName name="Num_Carte">#REF!</definedName>
    <definedName name="NW">#REF!</definedName>
    <definedName name="NYCancelcommit" localSheetId="12">#REF!</definedName>
    <definedName name="NYCancelcommit">#REF!</definedName>
    <definedName name="NYCancelMTD" localSheetId="12">#REF!</definedName>
    <definedName name="NYCancelMTD">#REF!</definedName>
    <definedName name="NYCancelUpside" localSheetId="12">#REF!</definedName>
    <definedName name="NYCancelUpside">#REF!</definedName>
    <definedName name="NYNBCommit" localSheetId="12">#REF!</definedName>
    <definedName name="NYNBCommit">#REF!</definedName>
    <definedName name="NYNBMTD" localSheetId="12">#REF!</definedName>
    <definedName name="NYNBMTD">#REF!</definedName>
    <definedName name="NYNBUpside" localSheetId="12">#REF!</definedName>
    <definedName name="NYNBUpside">#REF!</definedName>
    <definedName name="NYRenewalCount" localSheetId="12">#REF!</definedName>
    <definedName name="NYRenewalCount">#REF!</definedName>
    <definedName name="NYUpsellcommit" localSheetId="12">#REF!</definedName>
    <definedName name="NYUpsellcommit">#REF!</definedName>
    <definedName name="NYUpsellMTD" localSheetId="12">#REF!</definedName>
    <definedName name="NYUpsellMTD">#REF!</definedName>
    <definedName name="NYUpsellUpside" localSheetId="12">#REF!</definedName>
    <definedName name="NYUpsellUpside">#REF!</definedName>
    <definedName name="NYVBEUcommit" localSheetId="12">#REF!</definedName>
    <definedName name="NYVBEUcommit">#REF!</definedName>
    <definedName name="NYVBEUMTD" localSheetId="12">#REF!</definedName>
    <definedName name="NYVBEUMTD">#REF!</definedName>
    <definedName name="NYVBEUUpside" localSheetId="12">#REF!</definedName>
    <definedName name="NYVBEUUpside">#REF!</definedName>
    <definedName name="o"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ö" hidden="1">{"Druck HORE","HL 503.000",FALSE,"HORE Schema"}</definedName>
    <definedName name="Oct_15" localSheetId="12">#REF!</definedName>
    <definedName name="Oct_15">#REF!</definedName>
    <definedName name="OctAct" localSheetId="12">#REF!</definedName>
    <definedName name="OctAct">#REF!</definedName>
    <definedName name="OctFTE" localSheetId="12">#REF!</definedName>
    <definedName name="OctFTE">#REF!</definedName>
    <definedName name="OffsetRef" localSheetId="12">#REF!</definedName>
    <definedName name="OffsetRef">#REF!</definedName>
    <definedName name="OH_INFL_2018" localSheetId="12">#REF!</definedName>
    <definedName name="OH_INFL_2018">#REF!</definedName>
    <definedName name="OH_INFL_2019" localSheetId="12">#REF!</definedName>
    <definedName name="OH_INFL_2019">#REF!</definedName>
    <definedName name="OH_INFL_2020" localSheetId="12">#REF!</definedName>
    <definedName name="OH_INFL_2020">#REF!</definedName>
    <definedName name="ok" hidden="1">#REF!</definedName>
    <definedName name="okaj">#REF!</definedName>
    <definedName name="old" hidden="1">#REF!</definedName>
    <definedName name="olllllllllllllll">#REF!</definedName>
    <definedName name="one" hidden="1">#REF!</definedName>
    <definedName name="OngoingPayModels" localSheetId="12">#REF!</definedName>
    <definedName name="OngoingPayModels">#REF!</definedName>
    <definedName name="oo" hidden="1">{#N/A,#N/A,TRUE,"Cover sheet";#N/A,#N/A,TRUE,"Summary";#N/A,#N/A,TRUE,"Key Assumptions";#N/A,#N/A,TRUE,"Profit &amp; Loss";#N/A,#N/A,TRUE,"Balance Sheet";#N/A,#N/A,TRUE,"Cashflow";#N/A,#N/A,TRUE,"IRR";#N/A,#N/A,TRUE,"Ratios";#N/A,#N/A,TRUE,"Debt analysis"}</definedName>
    <definedName name="oooo" hidden="1">{#N/A,#N/A,TRUE,"Cover sheet";#N/A,#N/A,TRUE,"Summary";#N/A,#N/A,TRUE,"Key Assumptions";#N/A,#N/A,TRUE,"Profit &amp; Loss";#N/A,#N/A,TRUE,"Balance Sheet";#N/A,#N/A,TRUE,"Cashflow";#N/A,#N/A,TRUE,"IRR";#N/A,#N/A,TRUE,"Ratios";#N/A,#N/A,TRUE,"Debt analysis"}</definedName>
    <definedName name="ooooooooo">#REF!</definedName>
    <definedName name="oooooooooooo" hidden="1">{#N/A,#N/A,TRUE,"Cover sheet";#N/A,#N/A,TRUE,"Summary";#N/A,#N/A,TRUE,"Key Assumptions";#N/A,#N/A,TRUE,"Profit &amp; Loss";#N/A,#N/A,TRUE,"Balance Sheet";#N/A,#N/A,TRUE,"Cashflow";#N/A,#N/A,TRUE,"IRR";#N/A,#N/A,TRUE,"Ratios";#N/A,#N/A,TRUE,"Debt analysis"}</definedName>
    <definedName name="ooooooooooooooo">#REF!</definedName>
    <definedName name="ooooooooooooooooooooo">#REF!</definedName>
    <definedName name="oooooooooooooooooooooooooooo">#REF!</definedName>
    <definedName name="OP2006RF1" localSheetId="12">#REF!</definedName>
    <definedName name="OP2006RF1">#REF!</definedName>
    <definedName name="OPAct2006" localSheetId="12">#REF!</definedName>
    <definedName name="OPAct2006">#REF!</definedName>
    <definedName name="OPALRate2000" localSheetId="12">#REF!</definedName>
    <definedName name="OPALRate2000">#REF!</definedName>
    <definedName name="OPBUD05" localSheetId="12">#REF!</definedName>
    <definedName name="OPBUD05">#REF!</definedName>
    <definedName name="OPCashFlow_QTD">#REF!</definedName>
    <definedName name="OPCashFlow_YTD">#REF!</definedName>
    <definedName name="OpenClosed" localSheetId="12">#REF!</definedName>
    <definedName name="OpenClosed">#REF!</definedName>
    <definedName name="Operations" hidden="1">#REF!</definedName>
    <definedName name="Operations2" hidden="1">#REF!</definedName>
    <definedName name="Opprofit" localSheetId="12">#REF!</definedName>
    <definedName name="Opprofit">#REF!</definedName>
    <definedName name="Others"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Overallequity" localSheetId="12">#REF!</definedName>
    <definedName name="Overallequity">#REF!</definedName>
    <definedName name="oztrf">#REF!</definedName>
    <definedName name="p" hidden="1">{#N/A,#N/A,TRUE,"Cover sheet";#N/A,#N/A,TRUE,"Summary";#N/A,#N/A,TRUE,"Key Assumptions";#N/A,#N/A,TRUE,"Profit &amp; Loss";#N/A,#N/A,TRUE,"Balance Sheet";#N/A,#N/A,TRUE,"Cashflow";#N/A,#N/A,TRUE,"IRR";#N/A,#N/A,TRUE,"Ratios";#N/A,#N/A,TRUE,"Debt analysis"}</definedName>
    <definedName name="page\x2dtotal">#REF!</definedName>
    <definedName name="page\x2dtotal\x2dmaster0">#REF!</definedName>
    <definedName name="PagosTermSCH">#REF!</definedName>
    <definedName name="PandL1516" localSheetId="12">#REF!</definedName>
    <definedName name="PandL1516">#REF!</definedName>
    <definedName name="PandL1617" localSheetId="12">#REF!</definedName>
    <definedName name="PandL1617">#REF!</definedName>
    <definedName name="PAR">#REF!</definedName>
    <definedName name="Param_MOIS">#REF!</definedName>
    <definedName name="part_data114" localSheetId="12">#REF!</definedName>
    <definedName name="part_data114">#REF!</definedName>
    <definedName name="paul_days_avail" localSheetId="12">#REF!</definedName>
    <definedName name="paul_days_avail">#REF!</definedName>
    <definedName name="paul_days_trained" localSheetId="12">#REF!</definedName>
    <definedName name="paul_days_trained">#REF!</definedName>
    <definedName name="paul_util" localSheetId="12">#REF!</definedName>
    <definedName name="paul_util">#REF!</definedName>
    <definedName name="PAYMENT" hidden="1">{"Cash Book",#N/A,FALSE,"Cash Book"}</definedName>
    <definedName name="PaymentMethod" localSheetId="12">#REF!</definedName>
    <definedName name="PaymentMethod">#REF!</definedName>
    <definedName name="PaymentStatus" localSheetId="12">#REF!</definedName>
    <definedName name="PaymentStatus">#REF!</definedName>
    <definedName name="PEF_1" localSheetId="12">#REF!</definedName>
    <definedName name="PEF_1">#REF!</definedName>
    <definedName name="PEF_2" localSheetId="12">#REF!</definedName>
    <definedName name="PEF_2">#REF!</definedName>
    <definedName name="PEF1Ord" localSheetId="12">#REF!</definedName>
    <definedName name="PEF1Ord">#REF!</definedName>
    <definedName name="PEF1Pref" localSheetId="12">#REF!</definedName>
    <definedName name="PEF1Pref">#REF!</definedName>
    <definedName name="PEF1share" localSheetId="12">#REF!</definedName>
    <definedName name="PEF1share">#REF!</definedName>
    <definedName name="PEF2Ord" localSheetId="12">#REF!</definedName>
    <definedName name="PEF2Ord">#REF!</definedName>
    <definedName name="PEF2Pref" localSheetId="12">#REF!</definedName>
    <definedName name="PEF2Pref">#REF!</definedName>
    <definedName name="PEF2Share" localSheetId="12">#REF!</definedName>
    <definedName name="PEF2Share">#REF!</definedName>
    <definedName name="PEN">#REF!</definedName>
    <definedName name="PensionTopUpSpecifiedExpenditure" localSheetId="12">#REF!</definedName>
    <definedName name="PensionTopUpSpecifiedExpenditure">#REF!</definedName>
    <definedName name="Per" localSheetId="12">#REF!</definedName>
    <definedName name="Per">#REF!</definedName>
    <definedName name="Period">#REF!</definedName>
    <definedName name="Period_1" localSheetId="12">#REF!</definedName>
    <definedName name="Period_1">#REF!</definedName>
    <definedName name="Period_10" localSheetId="12">#REF!</definedName>
    <definedName name="Period_10">#REF!</definedName>
    <definedName name="Period_10Description" localSheetId="12">#REF!</definedName>
    <definedName name="Period_10Description">#REF!</definedName>
    <definedName name="Period_1Description" localSheetId="12">#REF!</definedName>
    <definedName name="Period_1Description">#REF!</definedName>
    <definedName name="Period_2" localSheetId="12">#REF!</definedName>
    <definedName name="Period_2">#REF!</definedName>
    <definedName name="Period_2Description" localSheetId="12">#REF!</definedName>
    <definedName name="Period_2Description">#REF!</definedName>
    <definedName name="Period_3" localSheetId="12">#REF!</definedName>
    <definedName name="Period_3">#REF!</definedName>
    <definedName name="Period_3Description" localSheetId="12">#REF!</definedName>
    <definedName name="Period_3Description">#REF!</definedName>
    <definedName name="Period_4" localSheetId="12">#REF!</definedName>
    <definedName name="Period_4">#REF!</definedName>
    <definedName name="Period_4Description" localSheetId="12">#REF!</definedName>
    <definedName name="Period_4Description">#REF!</definedName>
    <definedName name="Period_5" localSheetId="12">#REF!</definedName>
    <definedName name="Period_5">#REF!</definedName>
    <definedName name="Period_5Description" localSheetId="12">#REF!</definedName>
    <definedName name="Period_5Description">#REF!</definedName>
    <definedName name="Period_6" localSheetId="12">#REF!</definedName>
    <definedName name="Period_6">#REF!</definedName>
    <definedName name="Period_6Description" localSheetId="12">#REF!</definedName>
    <definedName name="Period_6Description">#REF!</definedName>
    <definedName name="Period_7" localSheetId="12">#REF!</definedName>
    <definedName name="Period_7">#REF!</definedName>
    <definedName name="Period_7Description" localSheetId="12">#REF!</definedName>
    <definedName name="Period_7Description">#REF!</definedName>
    <definedName name="Period_8" localSheetId="12">#REF!</definedName>
    <definedName name="Period_8">#REF!</definedName>
    <definedName name="Period_8Description" localSheetId="12">#REF!</definedName>
    <definedName name="Period_8Description">#REF!</definedName>
    <definedName name="Period_9" localSheetId="12">#REF!</definedName>
    <definedName name="Period_9">#REF!</definedName>
    <definedName name="Period_9Description" localSheetId="12">#REF!</definedName>
    <definedName name="Period_9Description">#REF!</definedName>
    <definedName name="Period2" localSheetId="12">#REF!</definedName>
    <definedName name="Period2">#REF!</definedName>
    <definedName name="PERIOD3" localSheetId="12">#REF!</definedName>
    <definedName name="PERIOD3">#REF!</definedName>
    <definedName name="PeriodEnd_1" localSheetId="12">#REF!</definedName>
    <definedName name="PeriodEnd_1">#REF!</definedName>
    <definedName name="PeriodEnd_10" localSheetId="12">#REF!</definedName>
    <definedName name="PeriodEnd_10">#REF!</definedName>
    <definedName name="PeriodEnd_10Description" localSheetId="12">#REF!</definedName>
    <definedName name="PeriodEnd_10Description">#REF!</definedName>
    <definedName name="PeriodEnd_1Description" localSheetId="12">#REF!</definedName>
    <definedName name="PeriodEnd_1Description">#REF!</definedName>
    <definedName name="PeriodEnd_2" localSheetId="12">#REF!</definedName>
    <definedName name="PeriodEnd_2">#REF!</definedName>
    <definedName name="PeriodEnd_2Description" localSheetId="12">#REF!</definedName>
    <definedName name="PeriodEnd_2Description">#REF!</definedName>
    <definedName name="PeriodEnd_3" localSheetId="12">#REF!</definedName>
    <definedName name="PeriodEnd_3">#REF!</definedName>
    <definedName name="PeriodEnd_3Description" localSheetId="12">#REF!</definedName>
    <definedName name="PeriodEnd_3Description">#REF!</definedName>
    <definedName name="PeriodEnd_4" localSheetId="12">#REF!</definedName>
    <definedName name="PeriodEnd_4">#REF!</definedName>
    <definedName name="PeriodEnd_4Description" localSheetId="12">#REF!</definedName>
    <definedName name="PeriodEnd_4Description">#REF!</definedName>
    <definedName name="PeriodEnd_5" localSheetId="12">#REF!</definedName>
    <definedName name="PeriodEnd_5">#REF!</definedName>
    <definedName name="PeriodEnd_5Description" localSheetId="12">#REF!</definedName>
    <definedName name="PeriodEnd_5Description">#REF!</definedName>
    <definedName name="PeriodEnd_6" localSheetId="12">#REF!</definedName>
    <definedName name="PeriodEnd_6">#REF!</definedName>
    <definedName name="PeriodEnd_6Description" localSheetId="12">#REF!</definedName>
    <definedName name="PeriodEnd_6Description">#REF!</definedName>
    <definedName name="PeriodEnd_7" localSheetId="12">#REF!</definedName>
    <definedName name="PeriodEnd_7">#REF!</definedName>
    <definedName name="PeriodEnd_7Description" localSheetId="12">#REF!</definedName>
    <definedName name="PeriodEnd_7Description">#REF!</definedName>
    <definedName name="PeriodEnd_8" localSheetId="12">#REF!</definedName>
    <definedName name="PeriodEnd_8">#REF!</definedName>
    <definedName name="PeriodEnd_8Description" localSheetId="12">#REF!</definedName>
    <definedName name="PeriodEnd_8Description">#REF!</definedName>
    <definedName name="PeriodEnd_9" localSheetId="12">#REF!</definedName>
    <definedName name="PeriodEnd_9">#REF!</definedName>
    <definedName name="PeriodEnd_9Description" localSheetId="12">#REF!</definedName>
    <definedName name="PeriodEnd_9Description">#REF!</definedName>
    <definedName name="Periodos" localSheetId="12">#REF!</definedName>
    <definedName name="Periodos">#REF!</definedName>
    <definedName name="PeriodToM">#REF!</definedName>
    <definedName name="perm_temp_cas" localSheetId="12">#REF!</definedName>
    <definedName name="perm_temp_cas">#REF!</definedName>
    <definedName name="PERP" localSheetId="12">#REF!</definedName>
    <definedName name="PERP">#REF!</definedName>
    <definedName name="PEY08" localSheetId="12">#REF!</definedName>
    <definedName name="PEY08">#REF!</definedName>
    <definedName name="PEY09" localSheetId="12">#REF!</definedName>
    <definedName name="PEY09">#REF!</definedName>
    <definedName name="pg1" localSheetId="12">#REF!</definedName>
    <definedName name="pg1">#REF!</definedName>
    <definedName name="Pivot_COS" localSheetId="12">#REF!</definedName>
    <definedName name="Pivot_COS">#REF!</definedName>
    <definedName name="Pivot_NONT" localSheetId="12">#REF!</definedName>
    <definedName name="Pivot_NONT">#REF!</definedName>
    <definedName name="Pivot_NonTrading" localSheetId="12">#REF!</definedName>
    <definedName name="Pivot_NonTrading">#REF!</definedName>
    <definedName name="Pivot_Ohs" localSheetId="12">#REF!</definedName>
    <definedName name="Pivot_Ohs">#REF!</definedName>
    <definedName name="Pivot_Rev" localSheetId="12">#REF!</definedName>
    <definedName name="Pivot_Rev">#REF!</definedName>
    <definedName name="Pivot_SM" localSheetId="12">#REF!</definedName>
    <definedName name="Pivot_SM">#REF!</definedName>
    <definedName name="pl" hidden="1">{#N/A,#N/A,TRUE,"Cover sheet";#N/A,#N/A,TRUE,"Summary";#N/A,#N/A,TRUE,"Key Assumptions";#N/A,#N/A,TRUE,"Profit &amp; Loss";#N/A,#N/A,TRUE,"Balance Sheet";#N/A,#N/A,TRUE,"Cashflow";#N/A,#N/A,TRUE,"IRR";#N/A,#N/A,TRUE,"Ratios";#N/A,#N/A,TRUE,"Debt analysis"}</definedName>
    <definedName name="PL1_1">#REF!</definedName>
    <definedName name="PL1_2">#REF!</definedName>
    <definedName name="PL1_3">#REF!</definedName>
    <definedName name="PL11_1">#REF!</definedName>
    <definedName name="PL11_2">#REF!</definedName>
    <definedName name="PL11_3">#REF!</definedName>
    <definedName name="PL11_4">#REF!</definedName>
    <definedName name="PL15_1">#REF!</definedName>
    <definedName name="PL15_2">#REF!</definedName>
    <definedName name="PL15_3">#REF!</definedName>
    <definedName name="PL16_1">#REF!</definedName>
    <definedName name="PL16_2">#REF!</definedName>
    <definedName name="PL17_1">#REF!</definedName>
    <definedName name="PL17_2">#REF!</definedName>
    <definedName name="PL17_3">#REF!</definedName>
    <definedName name="PL2_1">#REF!</definedName>
    <definedName name="PL2_2">#REF!</definedName>
    <definedName name="PL2_3">#REF!</definedName>
    <definedName name="PL20_1">#REF!</definedName>
    <definedName name="PL20_2">#REF!</definedName>
    <definedName name="PL20_3">#REF!</definedName>
    <definedName name="PL20_4">#REF!</definedName>
    <definedName name="PL20_5">#REF!</definedName>
    <definedName name="PL20_6">#REF!</definedName>
    <definedName name="PL21_1">#REF!</definedName>
    <definedName name="PL21_2">#REF!</definedName>
    <definedName name="PL3_1">#REF!</definedName>
    <definedName name="PL3_2">#REF!</definedName>
    <definedName name="PL3_3">#REF!</definedName>
    <definedName name="PL3_4">#REF!</definedName>
    <definedName name="PL3_5">#REF!</definedName>
    <definedName name="PL3_6">#REF!</definedName>
    <definedName name="PL43_1_A">#REF!</definedName>
    <definedName name="PL43_1_B">#REF!</definedName>
    <definedName name="PL43_2">#REF!</definedName>
    <definedName name="PL44_1_A">#REF!</definedName>
    <definedName name="PL44_1_B">#REF!</definedName>
    <definedName name="PL44_2">#REF!</definedName>
    <definedName name="PL45_A">#REF!</definedName>
    <definedName name="PL45_B">#REF!</definedName>
    <definedName name="PL50_1">#REF!</definedName>
    <definedName name="PL50_2">#REF!</definedName>
    <definedName name="PL50_3">#REF!</definedName>
    <definedName name="PL51_1">#REF!</definedName>
    <definedName name="PL51_2">#REF!</definedName>
    <definedName name="PL51_3">#REF!</definedName>
    <definedName name="PL53_A">#REF!</definedName>
    <definedName name="PL53_B">#REF!</definedName>
    <definedName name="plo">#REF!</definedName>
    <definedName name="PN1_A">#REF!</definedName>
    <definedName name="PN1_B">#REF!</definedName>
    <definedName name="PN1_C">#REF!</definedName>
    <definedName name="PN2_A">#REF!</definedName>
    <definedName name="PN2_B">#REF!</definedName>
    <definedName name="poiiu">#REF!</definedName>
    <definedName name="PostingColumn1" localSheetId="12">#REF!</definedName>
    <definedName name="PostingColumn1">#REF!</definedName>
    <definedName name="PostStub" localSheetId="12">#REF!</definedName>
    <definedName name="PostStub">#REF!</definedName>
    <definedName name="pp">#REF!</definedName>
    <definedName name="ppp">#REF!</definedName>
    <definedName name="pppp">#REF!</definedName>
    <definedName name="ppppp">#REF!</definedName>
    <definedName name="ppppppppppppp">#REF!</definedName>
    <definedName name="Pres" hidden="1">{#N/A,#N/A,TRUE,"Cover sheet";#N/A,#N/A,TRUE,"Summary";#N/A,#N/A,TRUE,"Key Assumptions";#N/A,#N/A,TRUE,"Profit &amp; Loss";#N/A,#N/A,TRUE,"Balance Sheet";#N/A,#N/A,TRUE,"Cashflow";#N/A,#N/A,TRUE,"IRR";#N/A,#N/A,TRUE,"Ratios";#N/A,#N/A,TRUE,"Debt analysis"}</definedName>
    <definedName name="PreStub" localSheetId="12">#REF!</definedName>
    <definedName name="PreStub">#REF!</definedName>
    <definedName name="PreviousPreviousYearEnd">#REF!</definedName>
    <definedName name="PreviousYear">#REF!</definedName>
    <definedName name="PreviousYearDate">#REF!</definedName>
    <definedName name="PreviousYearEnd">#REF!</definedName>
    <definedName name="_xlnm.Print_Area" localSheetId="3">'Annual BS'!$B$1:$N$102</definedName>
    <definedName name="_xlnm.Print_Area" localSheetId="6">'Annual Cash Conversion'!$B$1:$N$32</definedName>
    <definedName name="_xlnm.Print_Area" localSheetId="4">'Annual CF'!$B$1:$N$66</definedName>
    <definedName name="_xlnm.Print_Area" localSheetId="2">'Annual IS'!$B$1:$N$60</definedName>
    <definedName name="_xlnm.Print_Area" localSheetId="5">'Annual ROCE'!$B$1:$N$29</definedName>
    <definedName name="_xlnm.Print_Area" localSheetId="1">'Annual Summary'!$B$1:$S$159</definedName>
    <definedName name="_xlnm.Print_Area" localSheetId="13">Disclaimer!$B$2:$B$3</definedName>
    <definedName name="_xlnm.Print_Area" localSheetId="12">Glosary!$B$1:$E$55</definedName>
    <definedName name="_xlnm.Print_Area" localSheetId="9">'Quarterly BS'!$B$1:$W$97</definedName>
    <definedName name="_xlnm.Print_Area" localSheetId="10">'Quarterly CF'!$B$1:$S$66</definedName>
    <definedName name="_xlnm.Print_Area" localSheetId="8">'Quarterly IS'!$B$1:$S$63</definedName>
    <definedName name="_xlnm.Print_Area" localSheetId="7">'Quarterly Summary'!$B$1:$AA$160</definedName>
    <definedName name="_xlnm.Print_Area">#REF!</definedName>
    <definedName name="Print_Area_Reset" localSheetId="6">OFFSET(Full_Print,0,0,Last_Row)</definedName>
    <definedName name="Print_Area_Reset" localSheetId="2">OFFSET(Full_Print,0,0,Last_Row)</definedName>
    <definedName name="Print_Area_Reset" localSheetId="5">OFFSET(Full_Print,0,0,Last_Row)</definedName>
    <definedName name="Print_Area_Reset" localSheetId="12">OFFSET(Full_Print,0,0,Last_Row)</definedName>
    <definedName name="Print_Area_Reset" localSheetId="8">OFFSET(Full_Print,0,0,Last_Row)</definedName>
    <definedName name="Print_Area_Reset" localSheetId="7">OFFSET(Full_Print,0,0,Last_Row)</definedName>
    <definedName name="Print_Area_Reset">OFFSET(Full_Print,0,0,Last_Row)</definedName>
    <definedName name="Print_Area_Reset1" localSheetId="6">OFFSET(#REF!,0,0,Last_Row1)</definedName>
    <definedName name="Print_Area_Reset1" localSheetId="2">OFFSET(#REF!,0,0,Last_Row1)</definedName>
    <definedName name="Print_Area_Reset1" localSheetId="5">OFFSET(#REF!,0,0,Last_Row1)</definedName>
    <definedName name="Print_Area_Reset1" localSheetId="12">OFFSET(#REF!,0,0,Last_Row1)</definedName>
    <definedName name="Print_Area_Reset1" localSheetId="8">OFFSET(#REF!,0,0,Last_Row1)</definedName>
    <definedName name="Print_Area_Reset1" localSheetId="7">OFFSET(#REF!,0,0,Last_Row1)</definedName>
    <definedName name="Print_Area_Reset1">OFFSET(#REF!,0,0,Last_Row1)</definedName>
    <definedName name="Print_CONT">#N/A</definedName>
    <definedName name="Print_Cover_Tabs" localSheetId="12">#REF!</definedName>
    <definedName name="Print_Cover_Tabs">#REF!</definedName>
    <definedName name="Print_CSC_Report_2" localSheetId="6">{"CSC_1",#N/A,FALSE,"CSC Outputs";"CSC_2",#N/A,FALSE,"CSC Outputs"}</definedName>
    <definedName name="Print_CSC_Report_2" localSheetId="12">{"CSC_1",#N/A,FALSE,"CSC Outputs";"CSC_2",#N/A,FALSE,"CSC Outputs"}</definedName>
    <definedName name="Print_CSC_Report_2">{"CSC_1",#N/A,FALSE,"CSC Outputs";"CSC_2",#N/A,FALSE,"CSC Outputs"}</definedName>
    <definedName name="Print_CSC_Report_3" hidden="1">{"CSC_1",#N/A,FALSE,"CSC Outputs";"CSC_2",#N/A,FALSE,"CSC Outputs"}</definedName>
    <definedName name="Print_Document" localSheetId="12">#REF!</definedName>
    <definedName name="Print_Document">#REF!</definedName>
    <definedName name="print_phasing" localSheetId="12">#REF!,#REF!</definedName>
    <definedName name="print_phasing">#REF!,#REF!</definedName>
    <definedName name="print_summary" localSheetId="12">#REF!,#REF!,#REF!,#REF!,#REF!</definedName>
    <definedName name="print_summary">#REF!,#REF!,#REF!,#REF!,#REF!</definedName>
    <definedName name="_xlnm.Print_Titles" localSheetId="3">'Annual BS'!$1:$6</definedName>
    <definedName name="_xlnm.Print_Titles" localSheetId="6">'Annual Cash Conversion'!$1:$6</definedName>
    <definedName name="_xlnm.Print_Titles" localSheetId="4">'Annual CF'!$1:$6</definedName>
    <definedName name="_xlnm.Print_Titles" localSheetId="5">'Annual ROCE'!$1:$6</definedName>
    <definedName name="_xlnm.Print_Titles" localSheetId="1">'Annual Summary'!$1:$6</definedName>
    <definedName name="_xlnm.Print_Titles" localSheetId="12">#REF!</definedName>
    <definedName name="_xlnm.Print_Titles" localSheetId="9">'Quarterly BS'!$1:$7</definedName>
    <definedName name="_xlnm.Print_Titles" localSheetId="10">'Quarterly CF'!$1:$7</definedName>
    <definedName name="_xlnm.Print_Titles" localSheetId="7">'Quarterly Summary'!$1:$6</definedName>
    <definedName name="_xlnm.Print_Titles">#REF!</definedName>
    <definedName name="PrintBuyer" hidden="1">{#N/A,"DR",FALSE,"increm pf";#N/A,"MAMSI",FALSE,"increm pf";#N/A,"MAXI",FALSE,"increm pf";#N/A,"PCAM",FALSE,"increm pf";#N/A,"PHSV",FALSE,"increm pf";#N/A,"SIE",FALSE,"increm pf"}</definedName>
    <definedName name="Priority" localSheetId="12">#REF!</definedName>
    <definedName name="Priority">#REF!</definedName>
    <definedName name="Prodname" localSheetId="12">#REF!</definedName>
    <definedName name="Prodname">#REF!</definedName>
    <definedName name="Profits" localSheetId="12">#REF!</definedName>
    <definedName name="Profits">#REF!</definedName>
    <definedName name="Project">#REF!</definedName>
    <definedName name="Project_Name" localSheetId="12">#REF!</definedName>
    <definedName name="Project_Name">#REF!</definedName>
    <definedName name="PROJECTED_FIRST_QUARTER_AND_SECOND_QUARTER_2000_FIXED_ASSETS" localSheetId="12">#REF!</definedName>
    <definedName name="PROJECTED_FIRST_QUARTER_AND_SECOND_QUARTER_2000_FIXED_ASSETS">#REF!</definedName>
    <definedName name="PROJECTED_FULL_YEAR_1999_FIXED_ASSETS" localSheetId="12">#REF!</definedName>
    <definedName name="PROJECTED_FULL_YEAR_1999_FIXED_ASSETS">#REF!</definedName>
    <definedName name="PROJECTED_FULL_YEAR_2000_FIXED_ASSETS" localSheetId="12">#REF!</definedName>
    <definedName name="PROJECTED_FULL_YEAR_2000_FIXED_ASSETS">#REF!</definedName>
    <definedName name="PROJECTED_Q3_AND_Q4_1999____Q1_AND_Q2_2000_FIXED_ASSETS" localSheetId="12">#REF!</definedName>
    <definedName name="PROJECTED_Q3_AND_Q4_1999____Q1_AND_Q2_2000_FIXED_ASSETS">#REF!</definedName>
    <definedName name="PROJECTED_THIRD_AND_FOURTH_QUARTER_1999_FIXED_ASSETS" localSheetId="12">#REF!</definedName>
    <definedName name="PROJECTED_THIRD_AND_FOURTH_QUARTER_1999_FIXED_ASSETS">#REF!</definedName>
    <definedName name="PROJECTED_THIRD_AND_FOURTH_QUARTER_2000_FIXED_ASSETS" localSheetId="12">#REF!</definedName>
    <definedName name="PROJECTED_THIRD_AND_FOURTH_QUARTER_2000_FIXED_ASSETS">#REF!</definedName>
    <definedName name="ProjectName">{"BU Name or Client/Project Name"}</definedName>
    <definedName name="PROJECTTYPE" localSheetId="12">#REF!</definedName>
    <definedName name="PROJECTTYPE">#REF!</definedName>
    <definedName name="prov" hidden="1">{"Ergebnisbericht_UBA",#N/A,FALSE,"MB"}</definedName>
    <definedName name="Prova" hidden="1">{"Ergebnisbericht_UBA",#N/A,FALSE,"MB"}</definedName>
    <definedName name="PRUEBA" hidden="1">#REF!</definedName>
    <definedName name="PUB_FileID" hidden="1">"L10003649.xls"</definedName>
    <definedName name="PUB_UserID" hidden="1">"MAYERX"</definedName>
    <definedName name="PubExceptionalSpecificiedExpenditure" localSheetId="12">#REF!</definedName>
    <definedName name="PubExceptionalSpecificiedExpenditure">#REF!</definedName>
    <definedName name="PYME">#REF!</definedName>
    <definedName name="q">#REF!</definedName>
    <definedName name="Q1F_Period" localSheetId="12">#REF!</definedName>
    <definedName name="Q1F_Period">#REF!</definedName>
    <definedName name="Q1F_YTD" localSheetId="12">#REF!</definedName>
    <definedName name="Q1F_YTD">#REF!</definedName>
    <definedName name="q2_99" localSheetId="12">#REF!</definedName>
    <definedName name="q2_99">#REF!</definedName>
    <definedName name="qq" hidden="1">{#N/A,#N/A,TRUE,"Cover sheet";#N/A,#N/A,TRUE,"Summary";#N/A,#N/A,TRUE,"Key Assumptions";#N/A,#N/A,TRUE,"Profit &amp; Loss";#N/A,#N/A,TRUE,"Balance Sheet";#N/A,#N/A,TRUE,"Cashflow";#N/A,#N/A,TRUE,"IRR";#N/A,#N/A,TRUE,"Ratios";#N/A,#N/A,TRUE,"Debt analysis"}</definedName>
    <definedName name="qqqqqqq">#REF!</definedName>
    <definedName name="qqqqqqqqqq" hidden="1">#REF!</definedName>
    <definedName name="qqqqqqqqqqqqqqqqqqq" hidden="1">#REF!</definedName>
    <definedName name="qqqqqqqqqqqqqqqqqqqqqqqqqq">#REF!</definedName>
    <definedName name="QTR_MAN_BUD" localSheetId="12">#REF!</definedName>
    <definedName name="QTR_MAN_BUD">#REF!</definedName>
    <definedName name="Quarter_Number" localSheetId="12">#REF!</definedName>
    <definedName name="Quarter_Number">#REF!</definedName>
    <definedName name="QuarterlyPIKPandLCharge" localSheetId="12">#REF!</definedName>
    <definedName name="QuarterlyPIKPandLCharge">#REF!</definedName>
    <definedName name="QuarterNames" localSheetId="12">#REF!</definedName>
    <definedName name="QuarterNames">#REF!</definedName>
    <definedName name="question1" hidden="1">{#N/A,#N/A,FALSE,"Aging Summary";#N/A,#N/A,FALSE,"Ratio Analysis";#N/A,#N/A,FALSE,"Test 120 Day Accts";#N/A,#N/A,FALSE,"Tickmarks"}</definedName>
    <definedName name="question2" hidden="1">{"Balance Sheet",#N/A,FALSE,"Balance Sheet";"Balance Sheet - By Quarter",#N/A,FALSE,"Balance Sheet";"Fixed Assets",#N/A,FALSE,"Balance Sheet";"Fixed Assets - By Quarter",#N/A,FALSE,"Balance Sheet";"WIP",#N/A,FALSE,"Balance Sheet";"WIP - By Quarter",#N/A,FALSE,"Balance Sheet";"Debtors",#N/A,FALSE,"Balance Sheet";"Debtors - By Quarter",#N/A,FALSE,"Balance Sheet";"Creditors",#N/A,FALSE,"Balance Sheet";"Creditors - By Quarter",#N/A,FALSE,"Balance Sheet";"Advanced Payments",#N/A,FALSE,"Balance Sheet";"Advance Payments - By Quarter",#N/A,FALSE,"Balance Sheet";"Provisions",#N/A,FALSE,"Balance Sheet";"Provisions - By Quarter",#N/A,FALSE,"Balance Sheet";"Reserves",#N/A,FALSE,"Balance Sheet";"Reserves - By Quarter",#N/A,FALSE,"Balance Sheet";"Outstanding Order Book",#N/A,FALSE,"Balance Sheet";"Outstanding Order Book - By Quarter",#N/A,FALSE,"Balance Sheet"}</definedName>
    <definedName name="question3" hidden="1">{"Balance Sheet",#N/A,FALSE,"Balance Sheet";"Balance Sheet - By Quarter",#N/A,FALSE,"Balance Sheet"}</definedName>
    <definedName name="question4" hidden="1">{"Cash Flow",#N/A,FALSE,"Cash flow";"Cash Flow - By Quarter",#N/A,FALSE,"Cash flow"}</definedName>
    <definedName name="question5" hidden="1">{"Orders Received",#N/A,FALSE,"P&amp;L";"Orders Received - By Quarter",#N/A,FALSE,"P&amp;L";"Sales",#N/A,FALSE,"P&amp;L";"Sales - By Quarter",#N/A,FALSE,"P&amp;L";"Cost Of Sales",#N/A,FALSE,"P&amp;L";"Cost Of Sales - By Quarter",#N/A,FALSE,"P&amp;L";"Marketing",#N/A,FALSE,"P&amp;L";"Marketing - By Quarter",#N/A,FALSE,"P&amp;L";"Tendering",#N/A,FALSE,"P&amp;L";"Tendering - By Quarter",#N/A,FALSE,"P&amp;L";"Admin &amp; Support",#N/A,FALSE,"P&amp;L";"Admin &amp; Support - By Quarter",#N/A,FALSE,"P&amp;L";"Technical",#N/A,FALSE,"P&amp;L";"Technical - By Quarter",#N/A,FALSE,"P&amp;L";"Divisional Admin",#N/A,FALSE,"P&amp;L";"Divisional Admin - By Quarter",#N/A,FALSE,"P&amp;L";"Operating Expenses",#N/A,FALSE,"P&amp;L";"Operating Expenses - By Quarter",#N/A,FALSE,"P&amp;L";"Accommodation",#N/A,FALSE,"P&amp;L";"Accommodation - By Quarter",#N/A,FALSE,"P&amp;L";"Miscellaneous",#N/A,FALSE,"P&amp;L";"Interest",#N/A,FALSE,"P&amp;L"}</definedName>
    <definedName name="question6" hidden="1">{"P&amp;L",#N/A,FALSE,"P&amp;L";"P&amp;L - By Quarter",#N/A,FALSE,"P&amp;L"}</definedName>
    <definedName name="qw">#REF!</definedName>
    <definedName name="qwe"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qwer">#REF!</definedName>
    <definedName name="qwq">#REF!</definedName>
    <definedName name="qws" hidden="1">#REF!</definedName>
    <definedName name="range1" localSheetId="12">#REF!</definedName>
    <definedName name="range1">#REF!</definedName>
    <definedName name="RangeChange" hidden="1">#N/A</definedName>
    <definedName name="RD"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re">#REF!</definedName>
    <definedName name="RedefinePrintTableRange" hidden="1">#REF!</definedName>
    <definedName name="redo" hidden="1">{#N/A,#N/A,FALSE,"ACQ_GRAPHS";#N/A,#N/A,FALSE,"T_1 GRAPHS";#N/A,#N/A,FALSE,"T_2 GRAPHS";#N/A,#N/A,FALSE,"COMB_GRAPHS"}</definedName>
    <definedName name="redo_recap" hidden="1">{#N/A,#N/A,FALSE,"ACQ_GRAPHS";#N/A,#N/A,FALSE,"T_1 GRAPHS";#N/A,#N/A,FALSE,"T_2 GRAPHS";#N/A,#N/A,FALSE,"COMB_GRAPHS"}</definedName>
    <definedName name="reeeeeeeeeeeeeee">#REF!</definedName>
    <definedName name="Refinancing_date" localSheetId="12">#REF!</definedName>
    <definedName name="Refinancing_date">#REF!</definedName>
    <definedName name="reg">#REF!</definedName>
    <definedName name="RegionList">#REF!</definedName>
    <definedName name="REGISTEREDNAME1" localSheetId="12">#REF!</definedName>
    <definedName name="REGISTEREDNAME1">#REF!</definedName>
    <definedName name="REGISTEREDNAME2" localSheetId="12">#REF!</definedName>
    <definedName name="REGISTEREDNAME2">#REF!</definedName>
    <definedName name="REIGESTEREDNAME3" localSheetId="12">#REF!</definedName>
    <definedName name="REIGESTEREDNAME3">#REF!</definedName>
    <definedName name="rename_of_wrn.CSC" hidden="1">{"page1",#N/A,TRUE,"CSC";"page2",#N/A,TRUE,"CSC"}</definedName>
    <definedName name="REP" hidden="1">#REF!</definedName>
    <definedName name="Report_date" localSheetId="12">#REF!</definedName>
    <definedName name="Report_date">#REF!</definedName>
    <definedName name="Reportes" localSheetId="12">#REF!</definedName>
    <definedName name="Reportes">#REF!</definedName>
    <definedName name="Reportingdate" localSheetId="12">#REF!</definedName>
    <definedName name="Reportingdate">#REF!</definedName>
    <definedName name="ReportSector" localSheetId="12">#REF!</definedName>
    <definedName name="ReportSector">#REF!</definedName>
    <definedName name="Responsibilities" localSheetId="12">#REF!</definedName>
    <definedName name="Responsibilities">#REF!</definedName>
    <definedName name="retew">#REF!</definedName>
    <definedName name="retgrer">#REF!</definedName>
    <definedName name="retret">#REF!</definedName>
    <definedName name="retweertret">#REF!</definedName>
    <definedName name="rev" hidden="1">{"SchL1",#N/A,FALSE,"Schedules";"SchL2",#N/A,FALSE,"Schedules"}</definedName>
    <definedName name="revenuerunrate" localSheetId="12">#REF!</definedName>
    <definedName name="revenuerunrate">#REF!</definedName>
    <definedName name="rgerge" hidden="1">#REF!</definedName>
    <definedName name="rgrg"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ngDvalBFP">#REF!</definedName>
    <definedName name="rngDvalCurrency">#REF!</definedName>
    <definedName name="rngDvalCY">#REF!</definedName>
    <definedName name="rngDvalDenomination">#REF!</definedName>
    <definedName name="rngDvalMonths">#REF!</definedName>
    <definedName name="rngDvalTimeline">#REF!</definedName>
    <definedName name="rngDvalYTDNotation1">#REF!</definedName>
    <definedName name="rngDvalYTDNotation2">#REF!</definedName>
    <definedName name="rngHCost" comment="Flexible cost range for KPI chart" localSheetId="12">OFFSET(#REF!,0,0,1,COUNT(#REF!))</definedName>
    <definedName name="rngHCost" comment="Flexible cost range for KPI chart">OFFSET(#REF!,0,0,1,COUNT(#REF!))</definedName>
    <definedName name="rngHDate" comment="Flexible date range for KPI chart" localSheetId="12">OFFSET(#REF!,0,0,1,COUNT(#REF!))</definedName>
    <definedName name="rngHDate" comment="Flexible date range for KPI chart">OFFSET(#REF!,0,0,1,COUNT(#REF!))</definedName>
    <definedName name="rngSelCurrency">#REF!</definedName>
    <definedName name="rngSelCY">#REF!</definedName>
    <definedName name="rngSelCYNotation">#REF!</definedName>
    <definedName name="rngSelDecimal">#REF!</definedName>
    <definedName name="rngSelDenom">#REF!</definedName>
    <definedName name="rngSelHY">#REF!</definedName>
    <definedName name="rngSelLastAM">#REF!</definedName>
    <definedName name="rngSelProjName">#REF!</definedName>
    <definedName name="rngSelPY">#REF!</definedName>
    <definedName name="rngSelPYNotation">#REF!</definedName>
    <definedName name="rngSelYE">#REF!</definedName>
    <definedName name="row" hidden="1">#REF!</definedName>
    <definedName name="RPI" localSheetId="12">#REF!</definedName>
    <definedName name="RPI">#REF!</definedName>
    <definedName name="rr" hidden="1">{#N/A,#N/A,TRUE,"Cover sheet";#N/A,#N/A,TRUE,"Summary";#N/A,#N/A,TRUE,"Key Assumptions";#N/A,#N/A,TRUE,"Profit &amp; Loss";#N/A,#N/A,TRUE,"Balance Sheet";#N/A,#N/A,TRUE,"Cashflow";#N/A,#N/A,TRUE,"IRR";#N/A,#N/A,TRUE,"Ratios";#N/A,#N/A,TRUE,"Debt analysis"}</definedName>
    <definedName name="rrfc">#REF!</definedName>
    <definedName name="rrrrrr" hidden="1">{"cash plan",#N/A,FALSE,"fccashflow"}</definedName>
    <definedName name="rrrrrrrrr">#REF!</definedName>
    <definedName name="rrrrrrrrrrrr">#REF!</definedName>
    <definedName name="rt" hidden="1">{#N/A,#N/A,TRUE,"Cover sheet";#N/A,#N/A,TRUE,"Summary";#N/A,#N/A,TRUE,"Key Assumptions";#N/A,#N/A,TRUE,"Profit &amp; Loss";#N/A,#N/A,TRUE,"Balance Sheet";#N/A,#N/A,TRUE,"Cashflow";#N/A,#N/A,TRUE,"IRR";#N/A,#N/A,TRUE,"Ratios";#N/A,#N/A,TRUE,"Debt analysis"}</definedName>
    <definedName name="rtyu" hidden="1">#REF!</definedName>
    <definedName name="s">#REF!</definedName>
    <definedName name="sa" hidden="1">#REF!</definedName>
    <definedName name="sada">#REF!</definedName>
    <definedName name="sadasd" hidden="1">{"Bank Rec",#N/A,FALSE,"Bank Rec";"Cash Book",#N/A,FALSE,"Cash Book";"Gen Sheet",#N/A,FALSE,"Gen Sheet"}</definedName>
    <definedName name="sadd"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lesPrice" localSheetId="12">#REF!</definedName>
    <definedName name="SalesPrice">#REF!</definedName>
    <definedName name="SAPBEXdnldView" hidden="1">"CNRUVFSU7YXCN7E3RS9NNTU6D"</definedName>
    <definedName name="SAPBEXhrIndnt" hidden="1">1</definedName>
    <definedName name="SAPBEXrevision" hidden="1">1</definedName>
    <definedName name="SAPBEXsysID" hidden="1">"B24"</definedName>
    <definedName name="SAPBEXwbID" hidden="1">"42WMI3CVU0FHHTCAKK0CL6D05"</definedName>
    <definedName name="SAPFuncF4Help" hidden="1">Main.SAPF4Help()</definedName>
    <definedName name="SAPsysID" hidden="1">"708C5W7SBKP804JT78WJ0JNKI"</definedName>
    <definedName name="SAPwbID" hidden="1">"ARS"</definedName>
    <definedName name="Scenario">#REF!</definedName>
    <definedName name="SCOT">#REF!</definedName>
    <definedName name="scott1" hidden="1">#REF!</definedName>
    <definedName name="scott123123" hidden="1">#REF!</definedName>
    <definedName name="scott3" hidden="1">#REF!</definedName>
    <definedName name="scott4" hidden="1">#REF!</definedName>
    <definedName name="scott5" hidden="1">#REF!</definedName>
    <definedName name="sd">#REF!</definedName>
    <definedName name="sdcf" hidden="1">#REF!</definedName>
    <definedName name="sdd">#REF!</definedName>
    <definedName name="sddw">#REF!</definedName>
    <definedName name="sdf">#REF!</definedName>
    <definedName name="sdfdfdfd" hidden="1">{"DJH3",#N/A,FALSE,"PFL00805";"PJB3",#N/A,FALSE,"PFL00805";"JMD3",#N/A,FALSE,"PFL00805";"DNB3",#N/A,FALSE,"PFL00805";"MJP3",#N/A,FALSE,"PFL00805";"RAB3",#N/A,FALSE,"PFL00805";"GJW3",#N/A,FALSE,"PFL00805";"MASTER3",#N/A,FALSE,"PFL00805"}</definedName>
    <definedName name="sdfskjl">#REF!</definedName>
    <definedName name="sdsdfsd" hidden="1">{"DJH3",#N/A,FALSE,"PFL00805";"PJB3",#N/A,FALSE,"PFL00805";"JMD3",#N/A,FALSE,"PFL00805";"DNB3",#N/A,FALSE,"PFL00805";"MJP3",#N/A,FALSE,"PFL00805";"RAB3",#N/A,FALSE,"PFL00805";"GJW3",#N/A,FALSE,"PFL00805";"MASTER3",#N/A,FALSE,"PFL00805"}</definedName>
    <definedName name="sdsx">#REF!</definedName>
    <definedName name="sectionNames" localSheetId="12">#REF!</definedName>
    <definedName name="sectionNames">#REF!</definedName>
    <definedName name="SECTOR" localSheetId="12">#REF!</definedName>
    <definedName name="SECTOR">#REF!</definedName>
    <definedName name="SelectedCountry">#REF!</definedName>
    <definedName name="SelectedIndicator">#REF!</definedName>
    <definedName name="sencount" hidden="1">1</definedName>
    <definedName name="Sep_15" localSheetId="12">#REF!</definedName>
    <definedName name="Sep_15">#REF!</definedName>
    <definedName name="SeptAct" localSheetId="12">#REF!</definedName>
    <definedName name="SeptAct">#REF!</definedName>
    <definedName name="SeptFTE" localSheetId="12">#REF!</definedName>
    <definedName name="SeptFTE">#REF!</definedName>
    <definedName name="Septtb" localSheetId="12">#REF!</definedName>
    <definedName name="Septtb">#REF!</definedName>
    <definedName name="SETOFBOOKSNAME1" localSheetId="12">#REF!</definedName>
    <definedName name="SETOFBOOKSNAME1">#REF!</definedName>
    <definedName name="sfdzg" hidden="1">#REF!</definedName>
    <definedName name="shareclasses" localSheetId="12">#REF!</definedName>
    <definedName name="shareclasses">#REF!</definedName>
    <definedName name="Shareofwallet">#REF!</definedName>
    <definedName name="Shareofwallet_minus0.95">#REF!</definedName>
    <definedName name="Shareofwallet_plus0.95">#REF!</definedName>
    <definedName name="Shares2000Act" localSheetId="12">#REF!</definedName>
    <definedName name="Shares2000Act">#REF!</definedName>
    <definedName name="Shares2001Act" localSheetId="12">#REF!</definedName>
    <definedName name="Shares2001Act">#REF!</definedName>
    <definedName name="Shares2001For" localSheetId="12">#REF!</definedName>
    <definedName name="Shares2001For">#REF!</definedName>
    <definedName name="SHELL" localSheetId="12">#REF!</definedName>
    <definedName name="SHELL">#REF!</definedName>
    <definedName name="Shield1.5" localSheetId="12">#REF!</definedName>
    <definedName name="Shield1.5">#REF!</definedName>
    <definedName name="SHO" localSheetId="12">#REF!</definedName>
    <definedName name="SHO">#REF!</definedName>
    <definedName name="SHOTTON">#REF!</definedName>
    <definedName name="SIC_DISC_2018" localSheetId="12">#REF!</definedName>
    <definedName name="SIC_DISC_2018">#REF!</definedName>
    <definedName name="SIC_DISC_2019" localSheetId="12">#REF!</definedName>
    <definedName name="SIC_DISC_2019">#REF!</definedName>
    <definedName name="SIC_DISC_2020" localSheetId="12">#REF!</definedName>
    <definedName name="SIC_DISC_2020">#REF!</definedName>
    <definedName name="SIG_ACFCOM_firstLine" hidden="1">#REF!</definedName>
    <definedName name="SIG_ACFCOM_IsControlOK" hidden="1">#REF!</definedName>
    <definedName name="SIG_ACFCOM_lastLine" hidden="1">#REF!</definedName>
    <definedName name="SIG_ACFCOM_TITLECOL" hidden="1">#REF!</definedName>
    <definedName name="SIG_ACFCOM_TITLELINE" hidden="1">#REF!</definedName>
    <definedName name="SIG_AISCOM_firstLine" hidden="1">#REF!</definedName>
    <definedName name="SIG_AISCOM_IsControlOK" hidden="1">#REF!</definedName>
    <definedName name="SIG_AISCOM_lastLine" hidden="1">#REF!</definedName>
    <definedName name="SIG_AISCOM_TITLECOL" hidden="1">#REF!</definedName>
    <definedName name="SIG_AISCOM_TITLELINE" hidden="1">#REF!</definedName>
    <definedName name="SIG_AISTOT_firstLine" hidden="1">#REF!</definedName>
    <definedName name="SIG_AISTOT_IsControlOK" hidden="1">#REF!</definedName>
    <definedName name="SIG_AISTOT_lastLine" hidden="1">#REF!</definedName>
    <definedName name="SIG_AISTOT_TITLECOL" hidden="1">#REF!</definedName>
    <definedName name="SIG_AISTOT_TITLELINE" hidden="1">#REF!</definedName>
    <definedName name="SIG_ANACOM_firstLine" hidden="1">#REF!</definedName>
    <definedName name="SIG_ANACOM_IsControlOK" hidden="1">#REF!</definedName>
    <definedName name="SIG_ANACOM_lastLine" hidden="1">#REF!</definedName>
    <definedName name="SIG_ANACOM_TITLECOL" hidden="1">#REF!</definedName>
    <definedName name="SIG_ANACOM_TITLELINE" hidden="1">#REF!</definedName>
    <definedName name="SIG_ARATIOS_firstLine" hidden="1">#REF!</definedName>
    <definedName name="SIG_ARATIOS_IsControlOK" hidden="1">#REF!</definedName>
    <definedName name="SIG_ARATIOS_lastLine" hidden="1">#REF!</definedName>
    <definedName name="SIG_ARATIOS_TITLECOL" hidden="1">#REF!</definedName>
    <definedName name="SIG_ARATIOS_TITLELINE" hidden="1">#REF!</definedName>
    <definedName name="SIG_AZISTOT_firstLine" hidden="1">#REF!</definedName>
    <definedName name="SIG_AZISTOT_IsControlOK" hidden="1">#REF!</definedName>
    <definedName name="SIG_AZISTOT_lastLine" hidden="1">#REF!</definedName>
    <definedName name="SIG_AZISTOT_TITLECOL" hidden="1">#REF!</definedName>
    <definedName name="SIG_AZISTOT_TITLELINE" hidden="1">#REF!</definedName>
    <definedName name="SIG_CONTROLE" hidden="1">#REF!</definedName>
    <definedName name="SIG_DERNIERECOLONNE" hidden="1">#REF!</definedName>
    <definedName name="SIG_PTBD_ACFCOM" hidden="1">#REF!</definedName>
    <definedName name="SIG_PTBD_AISCOM" hidden="1">#REF!</definedName>
    <definedName name="SIG_PTBD_AISTOT" hidden="1">#REF!</definedName>
    <definedName name="SIG_PTBD_ANACOM" hidden="1">#REF!</definedName>
    <definedName name="SIG_PTBD_ARATIOS" hidden="1">#REF!</definedName>
    <definedName name="SIG_PTBD_AZISTOT" hidden="1">#REF!</definedName>
    <definedName name="SIG_PTHG_ACFCOM" hidden="1">#REF!</definedName>
    <definedName name="SIG_PTHG_AISCOM" hidden="1">#REF!</definedName>
    <definedName name="SIG_PTHG_AISTOT" hidden="1">#REF!</definedName>
    <definedName name="SIG_PTHG_ANACOM" hidden="1">#REF!</definedName>
    <definedName name="SIG_PTHG_ARATIOS" hidden="1">#REF!</definedName>
    <definedName name="SIG_PTHG_AZISTOT" hidden="1">#REF!</definedName>
    <definedName name="SIRate2000" localSheetId="12">#REF!</definedName>
    <definedName name="SIRate2000">#REF!</definedName>
    <definedName name="sjfgcbl" hidden="1">#REF!</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O" hidden="1">{"SchI1",#N/A,FALSE,"Schedules";"SchI2",#N/A,FALSE,"Schedules"}</definedName>
    <definedName name="SocialSecurityIn" localSheetId="12">#REF!</definedName>
    <definedName name="SocialSecurityIn">#REF!</definedName>
    <definedName name="Société" localSheetId="12">#REF!</definedName>
    <definedName name="Société">#REF!</definedName>
    <definedName name="Sociétés" localSheetId="12">#REF!</definedName>
    <definedName name="Sociétés">#REF!</definedName>
    <definedName name="Sociétés2" localSheetId="12">#REF!</definedName>
    <definedName name="Sociétés2">#REF!</definedName>
    <definedName name="sodfhosh" hidden="1">{"summarized",#N/A,FALSE,"Group ohds inc systems";"summarized",#N/A,FALSE,"Group ohds exc systems";"summarized",#N/A,FALSE,"Systems"}</definedName>
    <definedName name="SouthCancelcommit" localSheetId="12">#REF!</definedName>
    <definedName name="SouthCancelcommit">#REF!</definedName>
    <definedName name="SouthCancelMTD" localSheetId="12">#REF!</definedName>
    <definedName name="SouthCancelMTD">#REF!</definedName>
    <definedName name="SouthCancelUpside" localSheetId="12">#REF!</definedName>
    <definedName name="SouthCancelUpside">#REF!</definedName>
    <definedName name="SouthNBCommit" localSheetId="12">#REF!</definedName>
    <definedName name="SouthNBCommit">#REF!</definedName>
    <definedName name="SouthNBMTD" localSheetId="12">#REF!</definedName>
    <definedName name="SouthNBMTD">#REF!</definedName>
    <definedName name="SouthNBUpside" localSheetId="12">#REF!</definedName>
    <definedName name="SouthNBUpside">#REF!</definedName>
    <definedName name="SouthRenewalCount" localSheetId="12">#REF!</definedName>
    <definedName name="SouthRenewalCount">#REF!</definedName>
    <definedName name="SouthUpsellcommit" localSheetId="12">#REF!</definedName>
    <definedName name="SouthUpsellcommit">#REF!</definedName>
    <definedName name="SouthUpsellMTD" localSheetId="12">#REF!</definedName>
    <definedName name="SouthUpsellMTD">#REF!</definedName>
    <definedName name="SouthUpsellUpside" localSheetId="12">#REF!</definedName>
    <definedName name="SouthUpsellUpside">#REF!</definedName>
    <definedName name="SouthVBEUcommit" localSheetId="12">#REF!</definedName>
    <definedName name="SouthVBEUcommit">#REF!</definedName>
    <definedName name="SouthVBEUMTD" localSheetId="12">#REF!</definedName>
    <definedName name="SouthVBEUMTD">#REF!</definedName>
    <definedName name="SouthVBEUUpside" localSheetId="12">#REF!</definedName>
    <definedName name="SouthVBEUUpside">#REF!</definedName>
    <definedName name="Spot_Rate_EUR_USD_Coinvestors" localSheetId="12">#REF!</definedName>
    <definedName name="Spot_Rate_EUR_USD_Coinvestors">#REF!</definedName>
    <definedName name="Spot_Rate_EUR_USD_HF" localSheetId="12">#REF!</definedName>
    <definedName name="Spot_Rate_EUR_USD_HF">#REF!</definedName>
    <definedName name="SR_PER_CAR_2018" localSheetId="12">#REF!</definedName>
    <definedName name="SR_PER_CAR_2018">#REF!</definedName>
    <definedName name="SR_PER_CAR_2019" localSheetId="12">#REF!</definedName>
    <definedName name="SR_PER_CAR_2019">#REF!</definedName>
    <definedName name="SR_PER_CAR_2020" localSheetId="12">#REF!</definedName>
    <definedName name="SR_PER_CAR_2020">#REF!</definedName>
    <definedName name="ss"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SSCHR" localSheetId="12">#REF!</definedName>
    <definedName name="SSCHR">#REF!</definedName>
    <definedName name="SSCRep" localSheetId="12">#REF!</definedName>
    <definedName name="SSCRep">#REF!</definedName>
    <definedName name="SSCRevs" localSheetId="12">#REF!</definedName>
    <definedName name="SSCRevs">#REF!</definedName>
    <definedName name="sse"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ssss" hidden="1">#REF!</definedName>
    <definedName name="SSSSS" hidden="1">{#N/A,#N/A,TRUE,"Cover sheet";#N/A,#N/A,TRUE,"Summary";#N/A,#N/A,TRUE,"Key Assumptions";#N/A,#N/A,TRUE,"Profit &amp; Loss";#N/A,#N/A,TRUE,"Balance Sheet";#N/A,#N/A,TRUE,"Cashflow";#N/A,#N/A,TRUE,"IRR";#N/A,#N/A,TRUE,"Ratios";#N/A,#N/A,TRUE,"Debt analysis"}</definedName>
    <definedName name="ST_RNG" localSheetId="12">#REF!</definedName>
    <definedName name="ST_RNG">#REF!</definedName>
    <definedName name="Standard_hours" localSheetId="12">#REF!</definedName>
    <definedName name="Standard_hours">#REF!</definedName>
    <definedName name="Start_input" localSheetId="12">#REF!</definedName>
    <definedName name="Start_input">#REF!</definedName>
    <definedName name="StartDate">#REF!</definedName>
    <definedName name="Status" localSheetId="12">#REF!</definedName>
    <definedName name="Status">#REF!</definedName>
    <definedName name="stef" hidden="1">{#N/A,#N/A,TRUE,"Cover sheet";#N/A,#N/A,TRUE,"Summary";#N/A,#N/A,TRUE,"Key Assumptions";#N/A,#N/A,TRUE,"Profit &amp; Loss";#N/A,#N/A,TRUE,"Balance Sheet";#N/A,#N/A,TRUE,"Cashflow";#N/A,#N/A,TRUE,"IRR";#N/A,#N/A,TRUE,"Ratios";#N/A,#N/A,TRUE,"Debt analysis"}</definedName>
    <definedName name="stora">#REF!</definedName>
    <definedName name="Stub">#REF!</definedName>
    <definedName name="SUBS2" localSheetId="12">#REF!</definedName>
    <definedName name="SUBS2">#REF!</definedName>
    <definedName name="SUBS3" localSheetId="12">#REF!</definedName>
    <definedName name="SUBS3">#REF!</definedName>
    <definedName name="Summary" hidden="1">#REF!</definedName>
    <definedName name="switch" localSheetId="12">#REF!</definedName>
    <definedName name="switch">#REF!</definedName>
    <definedName name="Swvu.inputs._.raw._.data." hidden="1">#REF!</definedName>
    <definedName name="Swvu.summary1." hidden="1">#REF!</definedName>
    <definedName name="Swvu.summary2." hidden="1">#REF!</definedName>
    <definedName name="Swvu.summary3." hidden="1">#REF!</definedName>
    <definedName name="SYG" hidden="1">{"summarized",#N/A,FALSE,"Group ohds inc systems";"summarized",#N/A,FALSE,"Group ohds exc systems";"summarized",#N/A,FALSE,"Systems"}</definedName>
    <definedName name="t" hidden="1">#REF!</definedName>
    <definedName name="T0CODE1" localSheetId="12">#REF!</definedName>
    <definedName name="T0CODE1">#REF!</definedName>
    <definedName name="T0CODE2" localSheetId="12">#REF!</definedName>
    <definedName name="T0CODE2">#REF!</definedName>
    <definedName name="Tax_rate" localSheetId="12">#REF!</definedName>
    <definedName name="Tax_rate">#REF!</definedName>
    <definedName name="tdef">#REF!</definedName>
    <definedName name="TEES">#REF!</definedName>
    <definedName name="Term" localSheetId="12">#REF!</definedName>
    <definedName name="Term">#REF!</definedName>
    <definedName name="test" hidden="1">{#N/A,#N/A,FALSE,"F_Plan";#N/A,#N/A,FALSE,"Parameter"}</definedName>
    <definedName name="test1" hidden="1">{#N/A,#N/A,FALSE,"Umsatz";#N/A,#N/A,FALSE,"Base V.02";#N/A,#N/A,FALSE,"Charts"}</definedName>
    <definedName name="Test10" localSheetId="12">#REF!</definedName>
    <definedName name="Test10">#REF!</definedName>
    <definedName name="test2" hidden="1">{#N/A,#N/A,FALSE,"F_Plan";#N/A,#N/A,FALSE,"Parameter"}</definedName>
    <definedName name="test3" hidden="1">{#N/A,#N/A,FALSE,"Umsatz";#N/A,#N/A,FALSE,"Base V.02";#N/A,#N/A,FALSE,"Charts"}</definedName>
    <definedName name="test4" hidden="1">{#N/A,#N/A,FALSE,"F_Plan";#N/A,#N/A,FALSE,"Parameter"}</definedName>
    <definedName name="tests" hidden="1">{#N/A,#N/A,FALSE,"F_Plan";#N/A,#N/A,FALSE,"Parameter"}</definedName>
    <definedName name="testv2" hidden="1">{#N/A,#N/A,FALSE,"F_Plan";#N/A,#N/A,FALSE,"Parameter"}</definedName>
    <definedName name="testv3" hidden="1">{#N/A,#N/A,FALSE,"Umsatz";#N/A,#N/A,FALSE,"Base V.02";#N/A,#N/A,FALSE,"Charts"}</definedName>
    <definedName name="testv4" hidden="1">{#N/A,#N/A,FALSE,"F_Plan";#N/A,#N/A,FALSE,"Parameter"}</definedName>
    <definedName name="testv5" hidden="1">{#N/A,#N/A,FALSE,"Umsatz";#N/A,#N/A,FALSE,"Base V.02";#N/A,#N/A,FALSE,"Charts"}</definedName>
    <definedName name="TEXT1" localSheetId="12">#REF!</definedName>
    <definedName name="TEXT1">#REF!</definedName>
    <definedName name="TextRefCopyRangeCount" hidden="1">12</definedName>
    <definedName name="tgv">#REF!</definedName>
    <definedName name="thinkcell2" hidden="1">#REF!</definedName>
    <definedName name="three" hidden="1">#REF!</definedName>
    <definedName name="thz">#REF!</definedName>
    <definedName name="TLA.027" hidden="1">#REF!</definedName>
    <definedName name="TLA.028" hidden="1">#REF!</definedName>
    <definedName name="TLA.029" hidden="1">#REF!</definedName>
    <definedName name="TLA.087" hidden="1">#REF!</definedName>
    <definedName name="Top_Name_Back" localSheetId="12">OFFSET(#REF!,1,,COUNTA(#REF!)-1)</definedName>
    <definedName name="Top_Name_Back">OFFSET(#REF!,1,,COUNTA(#REF!)-1)</definedName>
    <definedName name="Top_Name_Front" localSheetId="12">OFFSET(#REF!,1,,COUNTA(#REF!)-1)</definedName>
    <definedName name="Top_Name_Front">OFFSET(#REF!,1,,COUNTA(#REF!)-1)</definedName>
    <definedName name="TopIDVal" localSheetId="12">#REF!</definedName>
    <definedName name="TopIDVal">#REF!</definedName>
    <definedName name="TopKeep" localSheetId="12">#REF!</definedName>
    <definedName name="TopKeep">#REF!</definedName>
    <definedName name="TopOfTable_Table_1">#REF!</definedName>
    <definedName name="TOS">#REF!</definedName>
    <definedName name="Totalcost">#REF!</definedName>
    <definedName name="Transporte">#REF!</definedName>
    <definedName name="TRef1" localSheetId="12">#REF!</definedName>
    <definedName name="TRef1">#REF!</definedName>
    <definedName name="TRef2" localSheetId="12">#REF!</definedName>
    <definedName name="TRef2">#REF!</definedName>
    <definedName name="TRGC10" localSheetId="12">#REF!</definedName>
    <definedName name="TRGC10">#REF!</definedName>
    <definedName name="TRGC5" localSheetId="12">#REF!</definedName>
    <definedName name="TRGC5">#REF!</definedName>
    <definedName name="TRGC6" localSheetId="12">#REF!</definedName>
    <definedName name="TRGC6">#REF!</definedName>
    <definedName name="TRGC7" localSheetId="12">#REF!</definedName>
    <definedName name="TRGC7">#REF!</definedName>
    <definedName name="TRGC8" localSheetId="12">#REF!</definedName>
    <definedName name="TRGC8">#REF!</definedName>
    <definedName name="TRGC9" localSheetId="12">#REF!</definedName>
    <definedName name="TRGC9">#REF!</definedName>
    <definedName name="TRIB10" localSheetId="12">#REF!</definedName>
    <definedName name="TRIB10">#REF!</definedName>
    <definedName name="TRIB5" localSheetId="12">#REF!</definedName>
    <definedName name="TRIB5">#REF!</definedName>
    <definedName name="TRIB6" localSheetId="12">#REF!</definedName>
    <definedName name="TRIB6">#REF!</definedName>
    <definedName name="TRIB7" localSheetId="12">#REF!</definedName>
    <definedName name="TRIB7">#REF!</definedName>
    <definedName name="TRIB8" localSheetId="12">#REF!</definedName>
    <definedName name="TRIB8">#REF!</definedName>
    <definedName name="TRIB9" localSheetId="12">#REF!</definedName>
    <definedName name="TRIB9">#REF!</definedName>
    <definedName name="TRIC10" localSheetId="12">#REF!</definedName>
    <definedName name="TRIC10">#REF!</definedName>
    <definedName name="TRIC5" localSheetId="12">#REF!</definedName>
    <definedName name="TRIC5">#REF!</definedName>
    <definedName name="TRIC6" localSheetId="12">#REF!</definedName>
    <definedName name="TRIC6">#REF!</definedName>
    <definedName name="TRIC7" localSheetId="12">#REF!</definedName>
    <definedName name="TRIC7">#REF!</definedName>
    <definedName name="TRIC8" localSheetId="12">#REF!</definedName>
    <definedName name="TRIC8">#REF!</definedName>
    <definedName name="TRIC9" localSheetId="12">#REF!</definedName>
    <definedName name="TRIC9">#REF!</definedName>
    <definedName name="TRIMI10" localSheetId="12">#REF!</definedName>
    <definedName name="TRIMI10">#REF!</definedName>
    <definedName name="TRIMI5" localSheetId="12">#REF!</definedName>
    <definedName name="TRIMI5">#REF!</definedName>
    <definedName name="TRIMI6" localSheetId="12">#REF!</definedName>
    <definedName name="TRIMI6">#REF!</definedName>
    <definedName name="TRIMI7" localSheetId="12">#REF!</definedName>
    <definedName name="TRIMI7">#REF!</definedName>
    <definedName name="TRIMI8" localSheetId="12">#REF!</definedName>
    <definedName name="TRIMI8">#REF!</definedName>
    <definedName name="TRIMI9" localSheetId="12">#REF!</definedName>
    <definedName name="TRIMI9">#REF!</definedName>
    <definedName name="TRIMII10" localSheetId="12">#REF!</definedName>
    <definedName name="TRIMII10">#REF!</definedName>
    <definedName name="TRIMII5" localSheetId="12">#REF!</definedName>
    <definedName name="TRIMII5">#REF!</definedName>
    <definedName name="TRIMII6" localSheetId="12">#REF!</definedName>
    <definedName name="TRIMII6">#REF!</definedName>
    <definedName name="TRIMII7" localSheetId="12">#REF!</definedName>
    <definedName name="TRIMII7">#REF!</definedName>
    <definedName name="TRIMII8" localSheetId="12">#REF!</definedName>
    <definedName name="TRIMII8">#REF!</definedName>
    <definedName name="TRIMII9" localSheetId="12">#REF!</definedName>
    <definedName name="TRIMII9">#REF!</definedName>
    <definedName name="trreed">#REF!</definedName>
    <definedName name="trtgh">#REF!</definedName>
    <definedName name="trtzre">#REF!</definedName>
    <definedName name="trzrtr">#REF!</definedName>
    <definedName name="TT_01CODES" localSheetId="12">#REF!</definedName>
    <definedName name="TT_01CODES">#REF!</definedName>
    <definedName name="ttttttttttt">#REF!</definedName>
    <definedName name="tttttttttttt">#REF!</definedName>
    <definedName name="two" hidden="1">#REF!</definedName>
    <definedName name="ty" hidden="1">{#N/A,#N/A,TRUE,"Cover sheet";#N/A,#N/A,TRUE,"Summary";#N/A,#N/A,TRUE,"Key Assumptions";#N/A,#N/A,TRUE,"Profit &amp; Loss";#N/A,#N/A,TRUE,"Balance Sheet";#N/A,#N/A,TRUE,"Cashflow";#N/A,#N/A,TRUE,"IRR";#N/A,#N/A,TRUE,"Ratios";#N/A,#N/A,TRUE,"Debt analysis"}</definedName>
    <definedName name="tyui" hidden="1">#REF!</definedName>
    <definedName name="u">#REF!</definedName>
    <definedName name="ui" hidden="1">#REF!</definedName>
    <definedName name="uj">#REF!</definedName>
    <definedName name="UK_mnth" localSheetId="12">#REF!</definedName>
    <definedName name="UK_mnth">#REF!</definedName>
    <definedName name="UK_Mnth_BUD" localSheetId="12">#REF!</definedName>
    <definedName name="UK_Mnth_BUD">#REF!</definedName>
    <definedName name="UK_newtb" localSheetId="12">#REF!</definedName>
    <definedName name="UK_newtb">#REF!</definedName>
    <definedName name="UK_qtd" localSheetId="12">#REF!</definedName>
    <definedName name="UK_qtd">#REF!</definedName>
    <definedName name="UK_Qtr_BUD" localSheetId="12">#REF!</definedName>
    <definedName name="UK_Qtr_BUD">#REF!</definedName>
    <definedName name="UK_ytd" localSheetId="12">#REF!</definedName>
    <definedName name="UK_ytd">#REF!</definedName>
    <definedName name="UK_Ytd_BUD" localSheetId="12">#REF!</definedName>
    <definedName name="UK_Ytd_BUD">#REF!</definedName>
    <definedName name="Unemployment_minus0.95">#REF!</definedName>
    <definedName name="Unemployment_plus0.95">#REF!</definedName>
    <definedName name="Unemployment_rate">#REF!</definedName>
    <definedName name="UnitAct" localSheetId="12">#REF!</definedName>
    <definedName name="UnitAct">#REF!</definedName>
    <definedName name="unref" localSheetId="12">#REF!</definedName>
    <definedName name="unref">#REF!</definedName>
    <definedName name="UNTOTS">#REF!</definedName>
    <definedName name="Ursprung">#REF!</definedName>
    <definedName name="US_mnth" localSheetId="12">#REF!</definedName>
    <definedName name="US_mnth">#REF!</definedName>
    <definedName name="US_qtd" localSheetId="12">#REF!</definedName>
    <definedName name="US_qtd">#REF!</definedName>
    <definedName name="US_TB" localSheetId="12">#REF!</definedName>
    <definedName name="US_TB">#REF!</definedName>
    <definedName name="US_ytd" localSheetId="12">#REF!</definedName>
    <definedName name="US_ytd">#REF!</definedName>
    <definedName name="USA_Mnth_BUD" localSheetId="12">#REF!</definedName>
    <definedName name="USA_Mnth_BUD">#REF!</definedName>
    <definedName name="USA_Qtr_Bud" localSheetId="12">#REF!</definedName>
    <definedName name="USA_Qtr_Bud">#REF!</definedName>
    <definedName name="USA_Ytd_BUD" localSheetId="12">#REF!</definedName>
    <definedName name="USA_Ytd_BUD">#REF!</definedName>
    <definedName name="Utdelningf">#REF!</definedName>
    <definedName name="uu" hidden="1">{#N/A,#N/A,TRUE,"Cover sheet";#N/A,#N/A,TRUE,"Summary";#N/A,#N/A,TRUE,"Key Assumptions";#N/A,#N/A,TRUE,"Profit &amp; Loss";#N/A,#N/A,TRUE,"Balance Sheet";#N/A,#N/A,TRUE,"Cashflow";#N/A,#N/A,TRUE,"IRR";#N/A,#N/A,TRUE,"Ratios";#N/A,#N/A,TRUE,"Debt analysis"}</definedName>
    <definedName name="uuuuuuuuuu">#REF!</definedName>
    <definedName name="uuuuuuuuuuuuuuuuuuuuuuuu">#REF!</definedName>
    <definedName name="uzttuztu">#REF!</definedName>
    <definedName name="v" hidden="1">#REF!</definedName>
    <definedName name="val_date" localSheetId="12">#REF!</definedName>
    <definedName name="val_date">#REF!</definedName>
    <definedName name="Value">#REF!</definedName>
    <definedName name="Valutaf">#REF!</definedName>
    <definedName name="VAT_Rate" localSheetId="12">#REF!</definedName>
    <definedName name="VAT_Rate">#REF!</definedName>
    <definedName name="vcb">#REF!</definedName>
    <definedName name="Verisure_Cancellations">#REF!</definedName>
    <definedName name="Verisure_Installations">#REF!</definedName>
    <definedName name="Verisure_Portfolio">#REF!</definedName>
    <definedName name="Version_local" localSheetId="12">#REF!</definedName>
    <definedName name="Version_local">#REF!</definedName>
    <definedName name="vetab" localSheetId="12">#REF!</definedName>
    <definedName name="vetab">#REF!</definedName>
    <definedName name="view">#REF!</definedName>
    <definedName name="Vol.Burglaries">#REF!</definedName>
    <definedName name="Vol.DispInc">#REF!</definedName>
    <definedName name="Vol.ForeignC">#REF!</definedName>
    <definedName name="Vol.GDP">#REF!</definedName>
    <definedName name="Vol.Households">#REF!</definedName>
    <definedName name="Vol.HousingStock">#REF!</definedName>
    <definedName name="Vol.Totalpop">#REF!</definedName>
    <definedName name="Vol.unemployment">#REF!</definedName>
    <definedName name="Volumes" localSheetId="12">#REF!</definedName>
    <definedName name="Volumes">#REF!</definedName>
    <definedName name="Vote_revenue2019Budget" localSheetId="12">#REF!</definedName>
    <definedName name="Vote_revenue2019Budget">#REF!</definedName>
    <definedName name="Vote_revenue2020Budget" localSheetId="12">#REF!</definedName>
    <definedName name="Vote_revenue2020Budget">#REF!</definedName>
    <definedName name="VTM_13" hidden="1">#REF!</definedName>
    <definedName name="vv" hidden="1">{#N/A,#N/A,TRUE,"Cover sheet";#N/A,#N/A,TRUE,"Summary";#N/A,#N/A,TRUE,"Key Assumptions";#N/A,#N/A,TRUE,"Profit &amp; Loss";#N/A,#N/A,TRUE,"Balance Sheet";#N/A,#N/A,TRUE,"Cashflow";#N/A,#N/A,TRUE,"IRR";#N/A,#N/A,TRUE,"Ratios";#N/A,#N/A,TRUE,"Debt analysis"}</definedName>
    <definedName name="vvvvvvvvv">#REF!</definedName>
    <definedName name="vvvvvvvvvvv">#REF!</definedName>
    <definedName name="vvvvvvvvvvvvvvvvvv">#REF!</definedName>
    <definedName name="vvvvvvvvvvvvvvvvvvvvvv">#REF!</definedName>
    <definedName name="vvvvvvvvvvvvvvvvvvvvvvvvv">#REF!</definedName>
    <definedName name="vvvvvvvvvvvvvvvvvvvvvvvvvv">#REF!</definedName>
    <definedName name="vvvvvvvvvvvvvvvvvvvvvvvvvvvv">#REF!</definedName>
    <definedName name="vvvvvvvvvvvvvvvvvvvvvvvvvvvvvvvvvvvvvvv">#REF!</definedName>
    <definedName name="vvvvvvvvvvvvvvvvvvvvvvvvvvvvvvvvvvvvvvvvvvv">#REF!</definedName>
    <definedName name="vwq">#REF!</definedName>
    <definedName name="vxcv">#REF!</definedName>
    <definedName name="w">#REF!</definedName>
    <definedName name="WACC" localSheetId="12">#REF!</definedName>
    <definedName name="WACC">#REF!</definedName>
    <definedName name="WC3_A">#REF!</definedName>
    <definedName name="WC3_B">#REF!</definedName>
    <definedName name="WC3_C">#REF!</definedName>
    <definedName name="WC3_D">#REF!</definedName>
    <definedName name="WC3_E">#REF!</definedName>
    <definedName name="WC4_1">#REF!</definedName>
    <definedName name="WC4_2">#REF!</definedName>
    <definedName name="WC4_3">#REF!</definedName>
    <definedName name="WC4_4">#REF!</definedName>
    <definedName name="WC4_5">#REF!</definedName>
    <definedName name="WC4_6">#REF!</definedName>
    <definedName name="WC4_7">#REF!</definedName>
    <definedName name="WCpercent" localSheetId="12">#REF!</definedName>
    <definedName name="WCpercent">#REF!</definedName>
    <definedName name="Week_day" localSheetId="12">#REF!</definedName>
    <definedName name="Week_day">#REF!</definedName>
    <definedName name="Week_no" localSheetId="12">#REF!</definedName>
    <definedName name="Week_no">#REF!</definedName>
    <definedName name="Weekday_choice" localSheetId="12">#REF!</definedName>
    <definedName name="Weekday_choice">#REF!</definedName>
    <definedName name="Weekly_Recipients" localSheetId="12">#REF!</definedName>
    <definedName name="Weekly_Recipients">#REF!</definedName>
    <definedName name="weer">#REF!</definedName>
    <definedName name="wef"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d"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rewte">#REF!</definedName>
    <definedName name="wert" hidden="1">#REF!</definedName>
    <definedName name="werw">#REF!</definedName>
    <definedName name="WestCancelcommit" localSheetId="12">#REF!</definedName>
    <definedName name="WestCancelcommit">#REF!</definedName>
    <definedName name="WestCancelMTD" localSheetId="12">#REF!</definedName>
    <definedName name="WestCancelMTD">#REF!</definedName>
    <definedName name="WestCancelUpside" localSheetId="12">#REF!</definedName>
    <definedName name="WestCancelUpside">#REF!</definedName>
    <definedName name="WestNBcommit" localSheetId="12">#REF!</definedName>
    <definedName name="WestNBcommit">#REF!</definedName>
    <definedName name="WestNBMTD" localSheetId="12">#REF!</definedName>
    <definedName name="WestNBMTD">#REF!</definedName>
    <definedName name="WestNBUpside" localSheetId="12">#REF!</definedName>
    <definedName name="WestNBUpside">#REF!</definedName>
    <definedName name="WestRenewalCount" localSheetId="12">#REF!</definedName>
    <definedName name="WestRenewalCount">#REF!</definedName>
    <definedName name="WestUpsellcommit" localSheetId="12">#REF!</definedName>
    <definedName name="WestUpsellcommit">#REF!</definedName>
    <definedName name="WestUpsellMTD" localSheetId="12">#REF!</definedName>
    <definedName name="WestUpsellMTD">#REF!</definedName>
    <definedName name="WestUpsellUpside" localSheetId="12">#REF!</definedName>
    <definedName name="WestUpsellUpside">#REF!</definedName>
    <definedName name="WestVBEUcommit" localSheetId="12">#REF!</definedName>
    <definedName name="WestVBEUcommit">#REF!</definedName>
    <definedName name="WestVBEUMTD" localSheetId="12">#REF!</definedName>
    <definedName name="WestVBEUMTD">#REF!</definedName>
    <definedName name="WestVBEUUpside" localSheetId="12">#REF!</definedName>
    <definedName name="WestVBEUUpside">#REF!</definedName>
    <definedName name="wewe">#REF!</definedName>
    <definedName name="wfgfdhb">#REF!</definedName>
    <definedName name="Wockhardt" hidden="1">{#N/A,#N/A,TRUE,"Cover Repl";#N/A,#N/A,TRUE,"P&amp;L";#N/A,#N/A,TRUE,"P&amp;L (2)";#N/A,#N/A,TRUE,"BS";#N/A,#N/A,TRUE,"Depreciation";#N/A,#N/A,TRUE,"GRAPHS";#N/A,#N/A,TRUE,"DCF EBITDA Multiple";#N/A,#N/A,TRUE,"DCF Perpetual Growth"}</definedName>
    <definedName name="wq">#REF!</definedName>
    <definedName name="wrn" hidden="1">{"final plan",#N/A,FALSE,"Summary final for document";"change since original",#N/A,FALSE,"Summary final for document";"variance from 1999",#N/A,FALSE,"Summary final for document"}</definedName>
    <definedName name="wrn.10yp._.balance._.sheet." hidden="1">{"10yp balance sheet",#N/A,FALSE,"Celtel alternative 6"}</definedName>
    <definedName name="wrn.10yp._.capex." hidden="1">{"10yp capex",#N/A,FALSE,"Celtel alternative 6"}</definedName>
    <definedName name="wrn.10yp._.customers." hidden="1">{"10yp customers",#N/A,FALSE,"Celtel alternative 6"}</definedName>
    <definedName name="wrn.10yp._.graphs." hidden="1">{"10yp graphs",#N/A,FALSE,"Market Data"}</definedName>
    <definedName name="wrn.10yp._.key._.data." hidden="1">{"10yp key data",#N/A,FALSE,"Market Data"}</definedName>
    <definedName name="wrn.10yp._.profit._.and._.loss." hidden="1">{"10yp profit and loss",#N/A,FALSE,"Celtel alternative 6"}</definedName>
    <definedName name="wrn.10yp._.tariffs." hidden="1">{"10yp tariffs",#N/A,FALSE,"Celtel alternative 6"}</definedName>
    <definedName name="wrn.2._.pagers." hidden="1">{"Cover",#N/A,FALSE,"Cover";"Summary",#N/A,FALSE,"Summarpage"}</definedName>
    <definedName name="wrn.Acquisition_matrix." hidden="1">{"Acq_matrix",#N/A,FALSE,"Acquisition Matrix"}</definedName>
    <definedName name="wrn.ACTUAL._.ACTIVITY._.SECTION." hidden="1">{"ACTUAL",#N/A,FALSE,"ACTUAL"}</definedName>
    <definedName name="wrn.Aging._.and._.Trend._.Analysis." hidden="1">{#N/A,#N/A,FALSE,"Aging Summary";#N/A,#N/A,FALSE,"Ratio Analysis";#N/A,#N/A,FALSE,"Test 120 Day Accts";#N/A,#N/A,FALSE,"Tickmarks"}</definedName>
    <definedName name="wrn.Alex." hidden="1">{#N/A,#N/A,FALSE,"TradeSumm";#N/A,#N/A,FALSE,"StatsSumm"}</definedName>
    <definedName name="wrn.all." hidden="1">{"Bank Rec",#N/A,FALSE,"Bank Rec";"Cash Book",#N/A,FALSE,"Cash Book";"Gen Sheet",#N/A,FALSE,"Gen Sheet"}</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pages." hidden="1">{#N/A,#N/A,TRUE,"Historicals";#N/A,#N/A,TRUE,"Charts";#N/A,#N/A,TRUE,"Forecasts"}</definedName>
    <definedName name="wrn.Annual._.Operating._.Earnings." hidden="1">{"Annual 1996",#N/A,FALSE,"Ann-Op (Mng)";"Annual 1996",#N/A,FALSE,"Ann-Op (Rep)";"Operating Vs. Reported Earnings",#N/A,FALSE,"Rpt-Op Inc"}</definedName>
    <definedName name="wrn.Annual._.Operating._.Earnings1." hidden="1">{"Annual 1996",#N/A,FALSE,"Ann-Op (Mng)";"Annual 1996",#N/A,FALSE,"Ann-Op (Rep)";"Operating Vs. Reported Earnings",#N/A,FALSE,"Rpt-Op Inc"}</definedName>
    <definedName name="wrn.Appendix." hidden="1">{#N/A,#N/A,TRUE,"Lines";#N/A,#N/A,TRUE,"Stations";#N/A,#N/A,TRUE,"Cap. Expenses";#N/A,#N/A,TRUE,"Land";#N/A,#N/A,TRUE,"Cen Proces Sys";#N/A,#N/A,TRUE,"telecom";#N/A,#N/A,TRUE,"Other"}</definedName>
    <definedName name="wrn.appendix.1" hidden="1">{#N/A,#N/A,TRUE,"Lines";#N/A,#N/A,TRUE,"Stations";#N/A,#N/A,TRUE,"Cap. Expenses";#N/A,#N/A,TRUE,"Land";#N/A,#N/A,TRUE,"Cen Proces Sys";#N/A,#N/A,TRUE,"telecom";#N/A,#N/A,TRUE,"Other"}</definedName>
    <definedName name="wrn.AQUIROR._.DCF." hidden="1">{"AQUIRORDCF",#N/A,FALSE,"Merger consequences";"Acquirorassns",#N/A,FALSE,"Merger consequences"}</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ETS." hidden="1">{"ASSETS_1",#N/A,FALSE,"ASSETS";"ASSETS_2",#N/A,FALSE,"ASSETS"}</definedName>
    <definedName name="wrn.Assumption._.Book." hidden="1">{#N/A,#N/A,FALSE,"Model Assumptions"}</definedName>
    <definedName name="wrn.Auto._.Comp." hidden="1">{#N/A,#N/A,FALSE,"Sheet1"}</definedName>
    <definedName name="wrn.Auto._.Comp2." hidden="1">{#N/A,#N/A,FALSE,"Sheet1"}</definedName>
    <definedName name="wrn.backup." hidden="1">{"financials",#N/A,FALSE,"BASIC";"interest",#N/A,FALSE,"BASIC";"leasing and financing",#N/A,FALSE,"BASIC";"returns back up",#N/A,FALSE,"BASIC"}</definedName>
    <definedName name="wrn.BALANCE._.SHEET." hidden="1">{"Balance Sheet",#N/A,FALSE,"Balance Sheet";"Balance Sheet - By Quarter",#N/A,FALSE,"Balance Sheet";"Fixed Assets",#N/A,FALSE,"Balance Sheet";"Fixed Assets - By Quarter",#N/A,FALSE,"Balance Sheet";"WIP",#N/A,FALSE,"Balance Sheet";"WIP - By Quarter",#N/A,FALSE,"Balance Sheet";"Debtors",#N/A,FALSE,"Balance Sheet";"Debtors - By Quarter",#N/A,FALSE,"Balance Sheet";"Creditors",#N/A,FALSE,"Balance Sheet";"Creditors - By Quarter",#N/A,FALSE,"Balance Sheet";"Advanced Payments",#N/A,FALSE,"Balance Sheet";"Advance Payments - By Quarter",#N/A,FALSE,"Balance Sheet";"Provisions",#N/A,FALSE,"Balance Sheet";"Provisions - By Quarter",#N/A,FALSE,"Balance Sheet";"Reserves",#N/A,FALSE,"Balance Sheet";"Reserves - By Quarter",#N/A,FALSE,"Balance Sheet";"Outstanding Order Book",#N/A,FALSE,"Balance Sheet";"Outstanding Order Book - By Quarter",#N/A,FALSE,"Balance Sheet"}</definedName>
    <definedName name="wrn.BALANCE_SHEET_SUMMARY." hidden="1">{"Balance Sheet",#N/A,FALSE,"Balance Sheet";"Balance Sheet - By Quarter",#N/A,FALSE,"Balance Sheet"}</definedName>
    <definedName name="wrn.bank._.model." hidden="1">{"banks",#N/A,FALSE,"BASIC"}</definedName>
    <definedName name="wrn.Bank._.Rec." hidden="1">{"Bank Rec",#N/A,FALSE,"Bank Rec"}</definedName>
    <definedName name="wrn.BPlan." hidden="1">{#N/A,#N/A,FALSE,"F_Plan";#N/A,#N/A,FALSE,"Parameter"}</definedName>
    <definedName name="wrn.budget._.balance._.sheet." hidden="1">{"bugdet992000 balance sheet",#N/A,FALSE,"Celtel alternative 6"}</definedName>
    <definedName name="wrn.budget._.capex." hidden="1">{"budget992000 capex",#N/A,FALSE,"Celtel alternative 6"}</definedName>
    <definedName name="wrn.budget._.customers." hidden="1">{"budget992000_customers",#N/A,FALSE,"Celtel alternative 6"}</definedName>
    <definedName name="wrn.budget._.profit._.and._.loss." hidden="1">{"budget992000 profit and loss",#N/A,FALSE,"Celtel alternative 6"}</definedName>
    <definedName name="wrn.budget._.tariffs._.and._.usage." hidden="1">{"budget992000 tariff and usage",#N/A,FALSE,"Celtel alternative 6"}</definedName>
    <definedName name="wrn.CAPREIT." hidden="1">{#N/A,#N/A,FALSE,"CAPREIT"}</definedName>
    <definedName name="wrn.CAPREIT2" hidden="1">{#N/A,#N/A,FALSE,"CAPREIT"}</definedName>
    <definedName name="wrn.Cash._.Book." hidden="1">{"Cash Book",#N/A,FALSE,"Cash Book"}</definedName>
    <definedName name="wrn.CASH._.FLOW." hidden="1">{"Cash Flow",#N/A,FALSE,"Cash flow";"Cash Flow - By Quarter",#N/A,FALSE,"Cash flow"}</definedName>
    <definedName name="wrn.Cash._.Plan." hidden="1">{"cash plan",#N/A,FALSE,"fccashflow"}</definedName>
    <definedName name="wrn.Cider." hidden="1">{#N/A,#N/A,FALSE,"Cider Segment";#N/A,#N/A,FALSE,"Bulmers";#N/A,#N/A,FALSE,"Ritz";#N/A,#N/A,FALSE,"Stag";#N/A,#N/A,FALSE,"Cider Others"}</definedName>
    <definedName name="wrn.client." hidden="1">{"multiple",#N/A,FALSE,"client";"margins",#N/A,FALSE,"client";"data",#N/A,FALSE,"client"}</definedName>
    <definedName name="wrn.Client3." hidden="1">{"data",#N/A,FALSE,"client (3)";"margins",#N/A,FALSE,"client (3)";"multiple",#N/A,FALSE,"client (3)"}</definedName>
    <definedName name="wrn.client4." hidden="1">{"multiple",#N/A,FALSE,"client (4)";"margins",#N/A,FALSE,"client (4)";"data",#N/A,FALSE,"client (4)"}</definedName>
    <definedName name="wrn.COMBINED." hidden="1">{#N/A,#N/A,FALSE,"INPUTS";#N/A,#N/A,FALSE,"PROFORMA BSHEET";#N/A,#N/A,FALSE,"COMBINED";#N/A,#N/A,FALSE,"HIGH YIELD";#N/A,#N/A,FALSE,"COMB_GRAPHS"}</definedName>
    <definedName name="wrn.compco." hidden="1">{"page1",#N/A,FALSE,"BHCOMPC5";"page2",#N/A,FALSE,"BHCOMPC5";"page3",#N/A,FALSE,"BHCOMPC5";"page4",#N/A,FALSE,"BHCOMPC5"}</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nsolidated._.Set." hidden="1">{"Consolidated IS w Ratios",#N/A,FALSE,"Consolidated";"Consolidated CF",#N/A,FALSE,"Consolidated";"Consolidated DCF",#N/A,FALSE,"Consolidated"}</definedName>
    <definedName name="wrn.contribution." hidden="1">{#N/A,#N/A,FALSE,"Contribution Analysis"}</definedName>
    <definedName name="wrn.Cover." hidden="1">{"coverall",#N/A,FALSE,"Definitions";"cover1",#N/A,FALSE,"Definitions";"cover2",#N/A,FALSE,"Definitions";"cover3",#N/A,FALSE,"Definitions";"cover4",#N/A,FALSE,"Definitions";"cover5",#N/A,FALSE,"Definitions";"blank",#N/A,FALSE,"Definitions"}</definedName>
    <definedName name="wrn.CSC." hidden="1">{"page1",#N/A,TRUE,"CSC";"page2",#N/A,TRUE,"CSC"}</definedName>
    <definedName name="wrn.CSC2" hidden="1">{"page1",#N/A,TRUE,"CSC";"page2",#N/A,TRUE,"CSC"}</definedName>
    <definedName name="wrn.csc2." hidden="1">{#N/A,#N/A,FALSE,"ORIX CSC"}</definedName>
    <definedName name="wrn.DATA._.SHEETS." hidden="1">{"page1",#N/A,FALSE,"DATA SHEET";"page2",#N/A,FALSE,"DATA SHEET";"page3",#N/A,FALSE,"DATA SHEET"}</definedName>
    <definedName name="wrn.dcf." hidden="1">{"mgmt forecast",#N/A,FALSE,"Mgmt Forecast";"dcf table",#N/A,FALSE,"Mgmt Forecast";"sensitivity",#N/A,FALSE,"Mgmt Forecast";"table inputs",#N/A,FALSE,"Mgmt Forecast";"calculations",#N/A,FALSE,"Mgmt Forecast"}</definedName>
    <definedName name="wrn.DCF._.III._.Report." hidden="1">{#N/A,#N/A,FALSE,"Cover";#N/A,#N/A,FALSE,"Pres ";#N/A,#N/A,FALSE,"Outputs";#N/A,#N/A,FALSE,"DCF ";#N/A,#N/A,FALSE,"CFS";#N/A,#N/A,FALSE,"BS";#N/A,#N/A,FALSE,"PL";#N/A,#N/A,FALSE,"Control (In)";#N/A,#N/A,FALSE,"Broker (In)";#N/A,#N/A,FALSE,"In-House (In)";#N/A,#N/A,FALSE,"WACC";#N/A,#N/A,FALSE,"Ass";#N/A,#N/A,FALSE,"Check"}</definedName>
    <definedName name="wrn.DCF._.Only." hidden="1">{#N/A,#N/A,FALSE,"DCF Summary";#N/A,#N/A,FALSE,"Casema";#N/A,#N/A,FALSE,"Casema NoTel";#N/A,#N/A,FALSE,"UK";#N/A,#N/A,FALSE,"RCF";#N/A,#N/A,FALSE,"Intercable CZ";#N/A,#N/A,FALSE,"Interkabel P"}</definedName>
    <definedName name="wrn.DCF_Terminal_Value_qchm." hidden="1">{"qchm_dcf",#N/A,FALSE,"QCHMDCF2";"qchm_terminal",#N/A,FALSE,"QCHMDCF2"}</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IVIDEND._.REPORT." hidden="1">{"DIVREP",#N/A,FALSE,"DIV REPORT"}</definedName>
    <definedName name="wrn.Eilbericht_UBA." hidden="1">{"Eilbericht_UBA",#N/A,FALSE,"EB"}</definedName>
    <definedName name="wrn.Entire._.Model." hidden="1">{#N/A,#N/A,FALSE,"TOC";#N/A,#N/A,FALSE,"ASS";#N/A,#N/A,FALSE,"CF";#N/A,#N/A,FALSE,"Tariff";#N/A,#N/A,FALSE,"Price";#N/A,#N/A,FALSE,"RESERVE";#N/A,#N/A,FALSE,"FUEL&amp;MTC";#N/A,#N/A,FALSE,"DRAW";#N/A,#N/A,FALSE,"IDC";#N/A,#N/A,FALSE,"FIN";#N/A,#N/A,FALSE,"TAXES";#N/A,#N/A,FALSE,"DEPR";#N/A,#N/A,FALSE,"BS";#N/A,#N/A,FALSE,"Perf";#N/A,#N/A,FALSE,"ELOANS";#N/A,#N/A,FALSE,"RETURNS";#N/A,#N/A,FALSE,"ENE";#N/A,#N/A,FALSE,"EINC";#N/A,#N/A,FALSE,"DSCR"}</definedName>
    <definedName name="wrn.Ergebnisbericht_UBA." hidden="1">{"Ergebnisbericht_UBA",#N/A,FALSE,"MB"}</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hidden="1">{"Eur Base Top",#N/A,FALSE,"Europe Base";"Eur Base Bottom",#N/A,FALSE,"Europe Base"}</definedName>
    <definedName name="wrn.Europe._.Set." hidden="1">{"IS w Ratios",#N/A,FALSE,"Europe";"PF CF Europe",#N/A,FALSE,"Europe";"DCF Eur Matrix",#N/A,FALSE,"Europe"}</definedName>
    <definedName name="wrn.Everything." hidden="1">{"Hovedbudgettet",#N/A,TRUE,"BUDGET95";"Elektronik",#N/A,TRUE,"BUDGET95";"Mekanik",#N/A,TRUE,"BUDGET95";"FSS",#N/A,TRUE,"BUDGET95"}</definedName>
    <definedName name="wrn.Everything._1" hidden="1">{"Hovedbudgettet",#N/A,TRUE,"BUDGET95";"Elektronik",#N/A,TRUE,"BUDGET95";"Mekanik",#N/A,TRUE,"BUDGET95";"FSS",#N/A,TRUE,"BUDGET95"}</definedName>
    <definedName name="wrn.Exports." hidden="1">{#N/A,#N/A,FALSE,"Exports";#N/A,#N/A,FALSE,"Carolans";#N/A,#N/A,FALSE,"Irish Mist";#N/A,#N/A,FALSE,"Tullamore Dew";#N/A,#N/A,FALSE,"Other Brands Exports";#N/A,#N/A,FALSE,"Frangelico";#N/A,#N/A,FALSE,"Mondoro";#N/A,#N/A,FALSE,"Aperol";#N/A,#N/A,FALSE,"Others Exports"}</definedName>
    <definedName name="wrn.Far._.East._.Set." hidden="1">{"IS FE with Ratios",#N/A,FALSE,"Far East";"PF CF Far East",#N/A,FALSE,"Far East";"DCF Far East Matrix",#N/A,FALSE,"Far East"}</definedName>
    <definedName name="wrn.FE._.Sensitivity." hidden="1">{"Far East Top",#N/A,FALSE,"FE Model";"Far East Mid",#N/A,FALSE,"FE Model";"Far East Base",#N/A,FALSE,"FE Model"}</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_.Q1." hidden="1">{"cover a","1q",FALSE,"Cover";"Op Earn Mgd Q1",#N/A,FALSE,"Op-Earn (Mng)";"Op Earn Rpt Q1",#N/A,FALSE,"Op-Earn (Rpt)";"Loans",#N/A,FALSE,"Loans";"Credit Costs",#N/A,FALSE,"CCosts";"Net Interest Margin",#N/A,FALSE,"Margin";"Nonint Income",#N/A,FALSE,"NonII";"Nonint Exp",#N/A,FALSE,"NonIE";"Valuation",#N/A,FALSE,"Valuation"}</definedName>
    <definedName name="wrn.Forecast._.Q2." hidden="1">{"cover a","2q",FALSE,"Cover";"Op Earn Mgd Q2",#N/A,FALSE,"Op-Earn (Mng)";"Op Earn Rpt Q2",#N/A,FALSE,"Op-Earn (Rpt)";"Loans",#N/A,FALSE,"Loans";"Credit Costs",#N/A,FALSE,"CCosts";"Net Interest Margin",#N/A,FALSE,"Margin";"Nonint Income",#N/A,FALSE,"NonII";"Nonint Exp",#N/A,FALSE,"NonIE";"Valuation",#N/A,FALSE,"Valuation"}</definedName>
    <definedName name="wrn.Forecast._.Q2a." hidden="1">{"cover a","2q",FALSE,"Cover";"Op Earn Mgd Q2",#N/A,FALSE,"Op-Earn (Mng)";"Op Earn Rpt Q2",#N/A,FALSE,"Op-Earn (Rpt)";"Loans",#N/A,FALSE,"Loans";"Credit Costs",#N/A,FALSE,"CCosts";"Net Interest Margin",#N/A,FALSE,"Margin";"Nonint Income",#N/A,FALSE,"NonII";"Nonint Exp",#N/A,FALSE,"NonIE";"Valuation",#N/A,FALSE,"Valuation"}</definedName>
    <definedName name="wrn.Forecast._.Q3." hidden="1">{"cover a","3q",FALSE,"Cover";"Op Earn Mgd Q3",#N/A,FALSE,"Op-Earn (Mng)";"Op Earn Rpt Q3",#N/A,FALSE,"Op-Earn (Rpt)";"Loans",#N/A,FALSE,"Loans";"Credit Costs",#N/A,FALSE,"CCosts";"Net Interest Margin",#N/A,FALSE,"Margin";"Nonint Income",#N/A,FALSE,"NonII";"Nonint Exp",#N/A,FALSE,"NonIE";"Valuation",#N/A,FALSE,"Valuation"}</definedName>
    <definedName name="wrn.Forecast._.Q4." hidden="1">{"cover a","4q",FALSE,"Cover";"Op Earn Mgd Q4",#N/A,FALSE,"Op-Earn (Mng)";"Op Earn Rpt Q4",#N/A,FALSE,"Op-Earn (Rpt)";"Loans",#N/A,FALSE,"Loans";"Credit Costs",#N/A,FALSE,"CCosts";"Net Interest Margin",#N/A,FALSE,"Margin";"Nonint Income",#N/A,FALSE,"NonII";"Nonint Exp",#N/A,FALSE,"NonIE";"Valuation",#N/A,FALSE,"Valuation"}</definedName>
    <definedName name="wrn.Forecast._.Q4a" hidden="1">{"cover a","4q",FALSE,"Cover";"Op Earn Mgd Q4",#N/A,FALSE,"Op-Earn (Mng)";"Op Earn Rpt Q4",#N/A,FALSE,"Op-Earn (Rpt)";"Loans",#N/A,FALSE,"Loans";"Credit Costs",#N/A,FALSE,"CCosts";"Net Interest Margin",#N/A,FALSE,"Margin";"Nonint Income",#N/A,FALSE,"NonII";"Nonint Exp",#N/A,FALSE,"NonIE";"Valuation",#N/A,FALSE,"Valuation"}</definedName>
    <definedName name="wrn.Full." hidden="1">{#N/A,#N/A,FALSE,"Cover";"outputs total",#N/A,FALSE,"Outputs"}</definedName>
    <definedName name="wrn.Full._.Model." hidden="1">{#N/A,#N/A,TRUE,"Cover Sheet ";#N/A,#N/A,TRUE,"INPUTS";#N/A,#N/A,TRUE,"OUTPUTS"}</definedName>
    <definedName name="wrn.Full._.report." hidden="1">{"multiple",#N/A,FALSE,"client (2)";"margins",#N/A,FALSE,"client (2)";"data",#N/A,FALSE,"client (2)";"multiple",#N/A,FALSE,"client";"margins",#N/A,FALSE,"client";"data",#N/A,FALSE,"client"}</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Generation._.Sheet." hidden="1">{"Gen Sheet",#N/A,FALSE,"Gen Sheet"}</definedName>
    <definedName name="wrn.GRAPHS." hidden="1">{#N/A,#N/A,FALSE,"ACQ_GRAPHS";#N/A,#N/A,FALSE,"T_1 GRAPHS";#N/A,#N/A,FALSE,"T_2 GRAPHS";#N/A,#N/A,FALSE,"COMB_GRAPHS"}</definedName>
    <definedName name="wrn.HEW." hidden="1">{#N/A,#N/A,FALSE,"Cover";#N/A,#N/A,FALSE,"Sensit";#N/A,#N/A,FALSE,"HEW";#N/A,#N/A,FALSE,"Bilanz";#N/A,#N/A,FALSE,"Aufbringung";#N/A,#N/A,FALSE,"Absatz";#N/A,#N/A,FALSE,"Durchleitung";#N/A,#N/A,FALSE,"Konzession";#N/A,#N/A,FALSE,"Personal";#N/A,#N/A,FALSE,"WC ";#N/A,#N/A,FALSE,"Capex Deprec ";#N/A,#N/A,FALSE,"Steuern";#N/A,#N/A,FALSE," Rente";#N/A,#N/A,FALSE," EBITDA"}</definedName>
    <definedName name="wrn.HGW." hidden="1">{#N/A,#N/A,FALSE,"Cover";#N/A,#N/A,FALSE,"Gas";#N/A,#N/A,FALSE,"Umsatz";#N/A,#N/A,FALSE,"Kosten";#N/A,#N/A,FALSE,"Capex Deprec";#N/A,#N/A,FALSE,"WC";#N/A,#N/A,FALSE,"Rückstellungen";#N/A,#N/A,FALSE,"Rente";#N/A,#N/A,FALSE,"EBITDA"}</definedName>
    <definedName name="wrn.Historical._.Cost._.PWC." hidden="1">{#N/A,#N/A,TRUE,"Cover His PWC";#N/A,#N/A,TRUE,"P&amp;L";#N/A,#N/A,TRUE,"BS";#N/A,#N/A,TRUE,"Depreciation";#N/A,#N/A,TRUE,"GRAPHS";#N/A,#N/A,TRUE,"DCF EBITDA Multiple";#N/A,#N/A,TRUE,"DCF Perpetual Growth"}</definedName>
    <definedName name="wrn.Historical._.Cost._.PWC.1" hidden="1">{#N/A,#N/A,TRUE,"Cover His PWC";#N/A,#N/A,TRUE,"P&amp;L";#N/A,#N/A,TRUE,"BS";#N/A,#N/A,TRUE,"Depreciation";#N/A,#N/A,TRUE,"GRAPHS";#N/A,#N/A,TRUE,"DCF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ical._.Cost._.TenneT.1" hidden="1">{#N/A,#N/A,TRUE,"Cover His T";#N/A,#N/A,TRUE,"P&amp;L";#N/A,#N/A,TRUE,"BS";#N/A,#N/A,TRUE,"Depreciation";#N/A,#N/A,TRUE,"GRAPHS";#N/A,#N/A,TRUE,"DCF EBITDA Multiple";#N/A,#N/A,TRUE,"DCF Perpetual Growth"}</definedName>
    <definedName name="wrn.Hyg._.Acq." hidden="1">{#N/A,#N/A,FALSE,"main";#N/A,#N/A,FALSE,"100% Cash";#N/A,#N/A,FALSE,"100% Stock"}</definedName>
    <definedName name="wrn.Industry.xls." hidden="1">{#N/A,#N/A,FALSE,"Earnings";#N/A,#N/A,FALSE,"Overview";#N/A,#N/A,FALSE,"Summary";#N/A,#N/A,FALSE,"Summary II";#N/A,#N/A,FALSE,"R&amp;D";#N/A,#N/A,FALSE,"R&amp;D Forecast";#N/A,#N/A,FALSE,"Tax Adj";#N/A,#N/A,FALSE,"Goodwill";#N/A,#N/A,FALSE,"FX ";#N/A,#N/A,FALSE,"Consolidation";#N/A,#N/A,FALSE,"Provisions"}</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taly." hidden="1">{#N/A,#N/A,FALSE,"Italy";#N/A,#N/A,FALSE,"Aperol Italy";#N/A,#N/A,FALSE,"Aperol Soda Italy";#N/A,#N/A,FALSE,"Spumanti";#N/A,#N/A,FALSE,"Barbieri Liqueur Italy";#N/A,#N/A,FALSE,"Others Italy"}</definedName>
    <definedName name="wrn.JG._.FE._.Dollar." hidden="1">{"JG FE Top",#N/A,FALSE,"JG FE $";"JG FE Bottom",#N/A,FALSE,"JG FE $"}</definedName>
    <definedName name="wrn.JG._.FE._.Yen." hidden="1">{"JG FE Top",#N/A,FALSE,"JG FE ¥";"JG FE Bottom",#N/A,FALSE,"JG FE ¥"}</definedName>
    <definedName name="wrn.KKW." hidden="1">{#N/A,#N/A,FALSE,"Cover";#N/A,#N/A,FALSE,"KKW Sum";#N/A,#N/A,FALSE,"KKW Basisdaten";#N/A,#N/A,FALSE,"DEPRKKW";#N/A,#N/A,FALSE,"Krü";#N/A,#N/A,FALSE,"Bru";#N/A,#N/A,FALSE,"Bro";#N/A,#N/A,FALSE,"Sta"}</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hidden="1">{"a",#N/A,FALSE,"LBO - 100%, Sell C,CT 98......";"aa",#N/A,FALSE,"LBO - 100%, Sell C,CT 98......";"aaa",#N/A,FALSE,"LBO - 100%, Sell C,CT 98......";"aaaa",#N/A,FALSE,"LBO - 100%, Sell C,CT 98......";"aaaaa",#N/A,FALSE,"LBO - 100%, Sell C,CT 98......";"aaaaaa",#N/A,FALSE,"LBO - 100%, Sell C,CT 98......"}</definedName>
    <definedName name="wrn.MANGEMENT._.REPORT._.PAGE." hidden="1">{"MGTREP",#N/A,FALSE,"MGT REPORT"}</definedName>
    <definedName name="wrn.MASTER." hidden="1">{#N/A,#N/A,FALSE,"97master"}</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ERGER._.PLANS." hidden="1">{"Assumptions1",#N/A,FALSE,"Assumptions";"MergerPlans1","20yearamort",FALSE,"MergerPlans";"MergerPlans1","40yearamort",FALSE,"MergerPlans";"MergerPlans2",#N/A,FALSE,"MergerPlans";"inputs",#N/A,FALSE,"MergerPlans"}</definedName>
    <definedName name="wrn.MOBIL." hidden="1">{"quarter",#N/A,FALSE,"MOB"}</definedName>
    <definedName name="wrn.model." hidden="1">{"basic",#N/A,FALSE,"BASIC"}</definedName>
    <definedName name="wrn.MONTHLY._.MEMO." hidden="1">{"MEMO",#N/A,FALSE,"MEMO"}</definedName>
    <definedName name="wrn.NA._.Model._.T._.and._.B." hidden="1">{"NA Top",#N/A,FALSE,"NA Model";"NA Bottom",#N/A,FALSE,"NA Model"}</definedName>
    <definedName name="wrn.NA_ULV._.Tand._.B." hidden="1">{"NA Top",#N/A,FALSE,"NA-ULV";"NA Bottom",#N/A,FALSE,"NA-ULV"}</definedName>
    <definedName name="wrn.North._.America._.Set." hidden="1">{"NA Is w Ratios",#N/A,FALSE,"North America";"PF CFlow NA",#N/A,FALSE,"North America";"NA DCF Matrix",#N/A,FALSE,"North America"}</definedName>
    <definedName name="wrn.offering." hidden="1">{"nwp1",#N/A,FALSE,"pro forma offering";"first sensitivity",#N/A,FALSE,"pro forma offering";"summary",#N/A,FALSE,"pro forma offering";"ownership",#N/A,FALSE,"pro forma offering";"pf1",#N/A,FALSE,"pro forma offering";"data tables",#N/A,FALSE,"pro forma offering"}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s." hidden="1">{#N/A,#N/A,FALSE,"Outputs"}</definedName>
    <definedName name="wrn.PERPACKPG3." hidden="1">{"DJH3",#N/A,FALSE,"PFL00805";"PJB3",#N/A,FALSE,"PFL00805";"JMD3",#N/A,FALSE,"PFL00805";"DNB3",#N/A,FALSE,"PFL00805";"MJP3",#N/A,FALSE,"PFL00805";"RAB3",#N/A,FALSE,"PFL00805";"GJW3",#N/A,FALSE,"PFL00805";"MASTER3",#N/A,FALSE,"PFL00805"}</definedName>
    <definedName name="wrn.PLAN._.SECTION." hidden="1">{"PLAN96",#N/A,FALSE,"96PLAN"}</definedName>
    <definedName name="wrn.plbscf." hidden="1">{"p_l",#N/A,FALSE,"Summary Accounts"}</definedName>
    <definedName name="wrn.Print." hidden="1">{"vi1",#N/A,FALSE,"Financial Statements";"vi2",#N/A,FALSE,"Financial Statements";#N/A,#N/A,FALSE,"DCF"}</definedName>
    <definedName name="wrn.Print._.All." hidden="1">{#N/A,#N/A,FALSE,"Front";#N/A,#N/A,FALSE,"Summary";#N/A,#N/A,FALSE,"Trading";#N/A,#N/A,FALSE,"ProfitLoss";#N/A,#N/A,FALSE,"CashFlow";#N/A,#N/A,FALSE,"Balance";#N/A,#N/A,FALSE,"Finance";"Exit",#N/A,FALSE,"Exit"}</definedName>
    <definedName name="wrn.Print._.All._.Schedules." hidden="1">{"SchA1",#N/A,FALSE,"Schedules";"SchA2",#N/A,FALSE,"Schedules";"SchB1",#N/A,FALSE,"Schedules";"SchB2",#N/A,FALSE,"Schedules";"SchC1",#N/A,FALSE,"Schedules";"SchC2",#N/A,FALSE,"Schedules";"SchD1",#N/A,FALSE,"Schedules";"SchD2",#N/A,FALSE,"Schedules";"SchE1",#N/A,FALSE,"Schedules";"SchE2",#N/A,FALSE,"Schedules";"SchF1",#N/A,FALSE,"Schedules";"SchF2",#N/A,FALSE,"Schedules";"SchG1",#N/A,FALSE,"Schedules";"SchG2",#N/A,FALSE,"Schedules";"SchH1",#N/A,FALSE,"Schedules";"SchH2",#N/A,FALSE,"Schedules";"SchI1",#N/A,FALSE,"Schedules";"SchI2",#N/A,FALSE,"Schedules";"SchJ1",#N/A,FALSE,"Schedules";"SchJ2",#N/A,FALSE,"Schedules";"SchK1",#N/A,FALSE,"Schedules";"SchK2",#N/A,FALSE,"Schedules";"SchL1",#N/A,FALSE,"Schedules";"SchL2",#N/A,FALSE,"Schedules";"SchM1",#N/A,FALSE,"Schedules";"SchM2",#N/A,FALSE,"Schedules";"SchN1",#N/A,FALSE,"Schedules"}</definedName>
    <definedName name="wrn.Print._.Europe._.TandB." hidden="1">{"Print Top",#N/A,FALSE,"Europe Model";"Print Bottom",#N/A,FALSE,"Europe Model"}</definedName>
    <definedName name="wrn.Print._.FE._.T._.and._.B." hidden="1">{"Far East Top",#N/A,FALSE,"FE Model";"Far East Bottom",#N/A,FALSE,"FE Model"}</definedName>
    <definedName name="wrn.print._.graphs." hidden="1">{"cap_structure",#N/A,FALSE,"Graph-Mkt Cap";"price",#N/A,FALSE,"Graph-Price";"ebit",#N/A,FALSE,"Graph-EBITDA";"ebitda",#N/A,FALSE,"Graph-EBITDA"}</definedName>
    <definedName name="wrn.print._.out."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raw._.data._.entry." hidden="1">{"inputs raw data",#N/A,TRUE,"INPUT"}</definedName>
    <definedName name="wrn.Print._.SchA." hidden="1">{"SchA1",#N/A,FALSE,"Schedules";"SchA2",#N/A,FALSE,"Schedules"}</definedName>
    <definedName name="wrn.Print._.SchB." hidden="1">{"SchB1",#N/A,FALSE,"Schedules";"SchB2",#N/A,FALSE,"Schedules"}</definedName>
    <definedName name="wrn.Print._.SchC." hidden="1">{"SchC1",#N/A,FALSE,"Schedules";"SchC2",#N/A,FALSE,"Schedules"}</definedName>
    <definedName name="wrn.Print._.SchD." hidden="1">{"SchD1",#N/A,FALSE,"Schedules";"SchD2",#N/A,FALSE,"Schedules"}</definedName>
    <definedName name="wrn.Print._.SchE." hidden="1">{"SchE1",#N/A,FALSE,"Schedules";"SchE2",#N/A,FALSE,"Schedules"}</definedName>
    <definedName name="wrn.Print._.SchF." hidden="1">{"SchF1",#N/A,FALSE,"Schedules";"SchF2",#N/A,FALSE,"Schedules"}</definedName>
    <definedName name="wrn.Print._.SchG." hidden="1">{"SchG1",#N/A,FALSE,"Schedules";"SchG2",#N/A,FALSE,"Schedules"}</definedName>
    <definedName name="wrn.Print._.SchH." hidden="1">{"SchH1",#N/A,FALSE,"Schedules";"SchH2",#N/A,FALSE,"Schedules"}</definedName>
    <definedName name="wrn.Print._.SchI." hidden="1">{"SchI1",#N/A,FALSE,"Schedules";"SchI2",#N/A,FALSE,"Schedules"}</definedName>
    <definedName name="wrn.Print._.SchJ." hidden="1">{"SchJ1",#N/A,FALSE,"Schedules";"SchJ2",#N/A,FALSE,"Schedules"}</definedName>
    <definedName name="wrn.Print._.SchK." hidden="1">{"SchK1",#N/A,FALSE,"Schedules";"SchK2",#N/A,FALSE,"Schedules"}</definedName>
    <definedName name="wrn.Print._.SchL." hidden="1">{"SchL1",#N/A,FALSE,"Schedules";"SchL2",#N/A,FALSE,"Schedules"}</definedName>
    <definedName name="wrn.Print._.SchM." hidden="1">{"SchM1",#N/A,FALSE,"Schedules";"SchM2",#N/A,FALSE,"Schedules"}</definedName>
    <definedName name="wrn.Print._.SchN." hidden="1">{"SchN1",#N/A,FALSE,"Schedules"}</definedName>
    <definedName name="wrn.print._.standalone." hidden="1">{"standalone1",#N/A,FALSE,"DCFBase";"standalone2",#N/A,FALSE,"DCFBase"}</definedName>
    <definedName name="wrn.Print._.Summary." hidden="1">{"Summ1",#N/A,FALSE,"Summary"}</definedName>
    <definedName name="wrn.Print._.summary._.schedulea." hidden="1">{"summarized",#N/A,FALSE,"Group ohds inc systems";"summarized",#N/A,FALSE,"Group ohds exc systems";"summarized",#N/A,FALSE,"Systems"}</definedName>
    <definedName name="wrn.print._.summary._.sheets." hidden="1">{"summary1",#N/A,TRUE,"Comps";"summary2",#N/A,TRUE,"Comps";"summary3",#N/A,TRUE,"Comps"}</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Buyer." hidden="1">{#N/A,"DR",FALSE,"increm pf";#N/A,"MAMSI",FALSE,"increm pf";#N/A,"MAXI",FALSE,"increm pf";#N/A,"PCAM",FALSE,"increm pf";#N/A,"PHSV",FALSE,"increm pf";#N/A,"SIE",FALSE,"increm pf"}</definedName>
    <definedName name="wrn.Print_CSC." hidden="1">{"CSC_1",#N/A,FALSE,"CSC Outputs";"CSC_2",#N/A,FALSE,"CSC Outputs"}</definedName>
    <definedName name="wrn.Print_CSC2" hidden="1">{"CSC_1",#N/A,FALSE,"CSC Outputs";"CSC_2",#N/A,FALSE,"CSC Outputs"}</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hidden="1">{"projections1",#N/A,FALSE,"projections";"dcf2",#N/A,FALSE,"dcf";"dcf no profit sharing",#N/A,FALSE,"dcf no profit sharing";"avp1",#N/A,FALSE,"avp"}</definedName>
    <definedName name="wrn.PrintCap." hidden="1">{"page1",#N/A,FALSE,"Capital";"page2",#N/A,FALSE,"Capital";"page3",#N/A,FALSE,"Capital"}</definedName>
    <definedName name="wrn.PROFIT._.AND._.LOSS." hidden="1">{"Orders Received",#N/A,FALSE,"P&amp;L";"Orders Received - By Quarter",#N/A,FALSE,"P&amp;L";"Sales",#N/A,FALSE,"P&amp;L";"Sales - By Quarter",#N/A,FALSE,"P&amp;L";"Cost Of Sales",#N/A,FALSE,"P&amp;L";"Cost Of Sales - By Quarter",#N/A,FALSE,"P&amp;L";"Marketing",#N/A,FALSE,"P&amp;L";"Marketing - By Quarter",#N/A,FALSE,"P&amp;L";"Tendering",#N/A,FALSE,"P&amp;L";"Tendering - By Quarter",#N/A,FALSE,"P&amp;L";"Admin &amp; Support",#N/A,FALSE,"P&amp;L";"Admin &amp; Support - By Quarter",#N/A,FALSE,"P&amp;L";"Technical",#N/A,FALSE,"P&amp;L";"Technical - By Quarter",#N/A,FALSE,"P&amp;L";"Divisional Admin",#N/A,FALSE,"P&amp;L";"Divisional Admin - By Quarter",#N/A,FALSE,"P&amp;L";"Operating Expenses",#N/A,FALSE,"P&amp;L";"Operating Expenses - By Quarter",#N/A,FALSE,"P&amp;L";"Accommodation",#N/A,FALSE,"P&amp;L";"Accommodation - By Quarter",#N/A,FALSE,"P&amp;L";"Miscellaneous",#N/A,FALSE,"P&amp;L";"Interest",#N/A,FALSE,"P&amp;L"}</definedName>
    <definedName name="wrn.PROFIT_AND_LOSS_._.SUMMARY." hidden="1">{"P&amp;L",#N/A,FALSE,"P&amp;L";"P&amp;L - By Quarter",#N/A,FALSE,"P&amp;L"}</definedName>
    <definedName name="wrn.ProMonte." hidden="1">{#N/A,#N/A,FALSE,"Assump";"view1",#N/A,FALSE,"P&amp;L";"view2",#N/A,FALSE,"P&amp;L";#N/A,#N/A,FALSE,"P&amp;L PERC";"view1",#N/A,FALSE,"BS";"view2",#N/A,FALSE,"BS";#N/A,#N/A,FALSE,"CF";#N/A,#N/A,FALSE,"Debt Rep";#N/A,#N/A,FALSE,"Ratios";#N/A,#N/A,FALSE,"adjusted BS";#N/A,#N/A,FALSE,"96-97 P&amp;L";#N/A,#N/A,FALSE,"96-97 BS"}</definedName>
    <definedName name="wrn.Pulp." hidden="1">{"Pulp Production",#N/A,FALSE,"Pulp";"Pulp Earnings",#N/A,FALSE,"Pulp"}</definedName>
    <definedName name="wrn.Qtr._.Op._.Q1." hidden="1">{"Qtr Op Mgd Q1",#N/A,FALSE,"Qtr-Op (Mng)";"Qtr Op Rpt Q1",#N/A,FALSE,"Qtr-Op (Rpt)";"Operating Vs Reported",#N/A,FALSE,"Rpt-Op Inc"}</definedName>
    <definedName name="wrn.Qtr._.Op._.Q2." hidden="1">{"Qtr Op Mgd Q2",#N/A,FALSE,"Qtr-Op (Mng)";"Qtr Op Rpt Q2",#N/A,FALSE,"Qtr-Op (Rpt)";"Operating Vs Reported",#N/A,FALSE,"Rpt-Op Inc"}</definedName>
    <definedName name="wrn.Qtr._.Op._.Q3." hidden="1">{"Qtr Op Mgd Q3",#N/A,FALSE,"Qtr-Op (Mng)";"Qtr Op Rpt Q3",#N/A,FALSE,"Qtr-Op (Rpt)";"Operating Vs Reported",#N/A,FALSE,"Rpt-Op Inc"}</definedName>
    <definedName name="wrn.Qtr._.Op._.Q4." hidden="1">{"Qtr Op Mgd Q3",#N/A,FALSE,"Qtr-Op (Mng)";"Qtr Op Rpt Q4",#N/A,FALSE,"Qtr-Op (Rpt)";"Operating Vs Reported",#N/A,FALSE,"Rpt-Op Inc"}</definedName>
    <definedName name="wrn.Qtr._.Op._Q2a." hidden="1">{"Qtr Op Mgd Q2",#N/A,FALSE,"Qtr-Op (Mng)";"Qtr Op Rpt Q2",#N/A,FALSE,"Qtr-Op (Rpt)";"Operating Vs Reported",#N/A,FALSE,"Rpt-Op Inc"}</definedName>
    <definedName name="wrn.Qtr_.Op._.Q4." hidden="1">{"Qtr Op Mgd Q3",#N/A,FALSE,"Qtr-Op (Mng)";"Qtr Op Rpt Q4",#N/A,FALSE,"Qtr-Op (Rpt)";"Operating Vs Reported",#N/A,FALSE,"Rpt-Op Inc"}</definedName>
    <definedName name="wrn.ratios." hidden="1">{"ratios",#N/A,FALSE,"Summary Accounts"}</definedName>
    <definedName name="wrn.rep." hidden="1">{"test",#N/A,FALSE,"Y";"test2",#N/A,FALSE,"Y"}</definedName>
    <definedName name="wrn.Replacement._.Cost." hidden="1">{#N/A,#N/A,TRUE,"Cover Repl";#N/A,#N/A,TRUE,"P&amp;L";#N/A,#N/A,TRUE,"P&amp;L (2)";#N/A,#N/A,TRUE,"BS";#N/A,#N/A,TRUE,"Depreciation";#N/A,#N/A,TRUE,"GRAPHS";#N/A,#N/A,TRUE,"DCF EBITDA Multiple";#N/A,#N/A,TRUE,"DCF Perpetual Growth"}</definedName>
    <definedName name="wrn.Replacement._.Cost.1" hidden="1">{#N/A,#N/A,TRUE,"Cover Repl";#N/A,#N/A,TRUE,"P&amp;L";#N/A,#N/A,TRUE,"P&amp;L (2)";#N/A,#N/A,TRUE,"BS";#N/A,#N/A,TRUE,"Depreciation";#N/A,#N/A,TRUE,"GRAPHS";#N/A,#N/A,TRUE,"DCF EBITDA Multiple";#N/A,#N/A,TRUE,"DCF Perpetual Growth"}</definedName>
    <definedName name="wrn.Report." hidden="1">{#N/A,#N/A,FALSE,"COVER";#N/A,#N/A,FALSE,"FORECAST";#N/A,#N/A,FALSE,"VALUATION";#N/A,#N/A,FALSE,"FY ANALYSIS ";#N/A,#N/A,FALSE," HY ANALYSIS"}</definedName>
    <definedName name="wrn.Revenue." hidden="1">{#N/A,#N/A,TRUE,"WW SUMMARY";#N/A,#N/A,TRUE,"DOMESTIC";#N/A,#N/A,TRUE,"INT'L";#N/A,#N/A,TRUE,"WW OEM";#N/A,#N/A,TRUE,"WW TIER 1";#N/A,#N/A,TRUE,"WW TIER 2";#N/A,#N/A,TRUE,"WW BAY"}</definedName>
    <definedName name="wrn.Roll." hidden="1">{#N/A,#N/A,FALSE,"ROLLING SALES WKDY "}</definedName>
    <definedName name="wrn.S3." hidden="1">{"Druck HORE","Worst Case 483K",FALSE,"HORE Schema"}</definedName>
    <definedName name="wrn.S4." hidden="1">{"Druck HORE","HL 503.000",FALSE,"HORE Schema"}</definedName>
    <definedName name="wrn.SCA._.Acq.." hidden="1">{#N/A,#N/A,FALSE,"main";#N/A,#N/A,FALSE,"Pooling";#N/A,#N/A,FALSE,"Purchase"}</definedName>
    <definedName name="wrn.SCA._.AcqDisv." hidden="1">{#N/A,#N/A,FALSE,"main";#N/A,#N/A,FALSE,"Purchase"}</definedName>
    <definedName name="wrn.sensitivity." hidden="1">{"sensitivity",#N/A,FALSE,"Sensitivity"}</definedName>
    <definedName name="wrn.SKSCS1." hidden="1">{#N/A,#N/A,FALSE,"Antony Financials";#N/A,#N/A,FALSE,"Cowboy Financials";#N/A,#N/A,FALSE,"Combined";#N/A,#N/A,FALSE,"Valuematrix";#N/A,#N/A,FALSE,"DCFAntony";#N/A,#N/A,FALSE,"DCFCowboy";#N/A,#N/A,FALSE,"DCFCombined"}</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tandard." hidden="1">{"Financials",#N/A,FALSE,"Financials";"AVP",#N/A,FALSE,"AVP";"DCF",#N/A,FALSE,"DCF";"CSC",#N/A,FALSE,"CSC";"Deal_Comp",#N/A,FALSE,"DealComp"}</definedName>
    <definedName name="wrn.SUMMARY." hidden="1">{"BS",#N/A,FALSE,"USA"}</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Pgs." hidden="1">{#N/A,#N/A,FALSE,"CreditStat";#N/A,#N/A,FALSE,"SPbrkup";#N/A,#N/A,FALSE,"MerSPsyn";#N/A,#N/A,FALSE,"MerSPwKCsyn";#N/A,#N/A,FALSE,"MerSPwKCsyn (2)";#N/A,#N/A,FALSE,"CreditStat (2)"}</definedName>
    <definedName name="wrn.TARGET._.DCF." hidden="1">{"targetdcf",#N/A,FALSE,"Merger consequences";"TARGETASSU",#N/A,FALSE,"Merger consequences";"TERMINAL VALUE",#N/A,FALSE,"Merger consequences"}</definedName>
    <definedName name="wrn.test." hidden="1">{"test2",#N/A,TRUE,"Prices"}</definedName>
    <definedName name="wrn.three._.year._.plan._.outputs." hidden="1">{"final plan",#N/A,FALSE,"Summary final for document";"change since original",#N/A,FALSE,"Summary final for document";"variance from 1999",#N/A,FALSE,"Summary final for document"}</definedName>
    <definedName name="wrn.Tweety." hidden="1">{#N/A,#N/A,FALSE,"A&amp;E";#N/A,#N/A,FALSE,"HighTop";#N/A,#N/A,FALSE,"JG";#N/A,#N/A,FALSE,"RI";#N/A,#N/A,FALSE,"woHT";#N/A,#N/A,FALSE,"woHT&amp;JG"}</definedName>
    <definedName name="wrn.Umsatz." hidden="1">{#N/A,#N/A,FALSE,"Umsatz";#N/A,#N/A,FALSE,"Base V.02";#N/A,#N/A,FALSE,"Charts"}</definedName>
    <definedName name="wrn.UTL._.Position." hidden="1">{"UTL effect",#N/A,FALSE,"Sensitivity"}</definedName>
    <definedName name="wrn.valderrama." hidden="1">{"valderrama1",#N/A,FALSE,"Pro Forma";"valderrama",#N/A,FALSE,"Pro Forma"}</definedName>
    <definedName name="wrn.VALUATION." hidden="1">{#N/A,#N/A,FALSE,"Valuation Assumptions";#N/A,#N/A,FALSE,"Summary";#N/A,#N/A,FALSE,"DCF";#N/A,#N/A,FALSE,"Valuation";#N/A,#N/A,FALSE,"WACC";#N/A,#N/A,FALSE,"UBVH";#N/A,#N/A,FALSE,"Free Cash Flow"}</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ies." hidden="1">{#N/A,#N/A,FALSE,"Cover Sheet";#N/A,#N/A,FALSE,"Financial Assumptions";#N/A,#N/A,FALSE,"DCFOverviewPower";#N/A,#N/A,FALSE,"DCFOverviewGas";#N/A,#N/A,FALSE,"DCFOverviewWater";#N/A,#N/A,FALSE,"DCFOverviewVersorgung"}</definedName>
    <definedName name="wrn.Variance._.3." hidden="1">{"Variance Q3",#N/A,FALSE,"Var"}</definedName>
    <definedName name="wrn.Variance._.Q1." hidden="1">{"Variance Q1",#N/A,FALSE,"Var"}</definedName>
    <definedName name="wrn.Variance._.Q2." hidden="1">{"Variance Q2",#N/A,FALSE,"Var"}</definedName>
    <definedName name="wrn.Variance._.Q3." hidden="1">{"Variance Q3",#N/A,FALSE,"Var"}</definedName>
    <definedName name="wrn.Variance._.Q4" hidden="1">{"Variance Q4",#N/A,FALSE,"Var"}</definedName>
    <definedName name="wrn.Variance._.Q4." hidden="1">{"Variance Q4",#N/A,FALSE,"Var"}</definedName>
    <definedName name="wrn.VARIANCE._.REPORT." hidden="1">{"VARREP",#N/A,FALSE,"VAR REPORT"}</definedName>
    <definedName name="wrn.variances."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wrn.Versorgungs._.GmbH._.Data." hidden="1">{#N/A,#N/A,FALSE,"DCFCoverVersorgung";#N/A,#N/A,FALSE,"DCFOverviewVersorgung";#N/A,#N/A,FALSE,"PlanVersorgung";#N/A,#N/A,FALSE,"DCFVersorgung";#N/A,#N/A,FALSE,"ValueVersorgung";#N/A,#N/A,FALSE,"WaccVersorgung";#N/A,#N/A,FALSE,"WaccVersorgung";#N/A,#N/A,FALSE,"WaccCompVersorgung";#N/A,#N/A,FALSE,"MatrixVersorgung"}</definedName>
    <definedName name="wrn.Wacc." hidden="1">{"Area1",#N/A,FALSE,"OREWACC";"Area2",#N/A,FALSE,"OREWACC"}</definedName>
    <definedName name="wrn.wag." hidden="1">{"inc.ann",#N/A,FALSE,"WAG";"inc.quart",#N/A,FALSE,"WAG"}</definedName>
    <definedName name="wrn.Water." hidden="1">{#N/A,#N/A,FALSE,"Water";#N/A,#N/A,FALSE,"Ballygowan";#N/A,#N/A,FALSE,"Volvic"}</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neSpirits." hidden="1">{#N/A,#N/A,FALSE,"W&amp;Spirits";#N/A,#N/A,FALSE,"Grants";#N/A,#N/A,FALSE,"CCB"}</definedName>
    <definedName name="wrn2.All"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2.Bplan." hidden="1">{#N/A,#N/A,FALSE,"F_Plan";#N/A,#N/A,FALSE,"Parameter"}</definedName>
    <definedName name="wrt" hidden="1">#REF!</definedName>
    <definedName name="wsafrew4t">#REF!</definedName>
    <definedName name="wsdffeswgt">#REF!</definedName>
    <definedName name="wsdqwdwdwdw3d" hidden="1">#REF!</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 hidden="1">{"page1",#N/A,TRUE,"CSC";"page2",#N/A,TRUE,"CSC"}</definedName>
    <definedName name="www">#REF!</definedName>
    <definedName name="wwww" hidden="1">{#N/A,#N/A,FALSE,"Front";#N/A,#N/A,FALSE,"Summary";#N/A,#N/A,FALSE,"Trading";#N/A,#N/A,FALSE,"ProfitLoss";#N/A,#N/A,FALSE,"CashFlow";#N/A,#N/A,FALSE,"Balance";#N/A,#N/A,FALSE,"Finance";"Exit",#N/A,FALSE,"Exit"}</definedName>
    <definedName name="wwwwwwwwww">#REF!</definedName>
    <definedName name="wwwwwwwwwww">#REF!</definedName>
    <definedName name="x">#REF!</definedName>
    <definedName name="xas">#REF!</definedName>
    <definedName name="xc">#REF!</definedName>
    <definedName name="xcb">#REF!</definedName>
    <definedName name="xcv">#REF!</definedName>
    <definedName name="xf"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Range10006" localSheetId="12">#REF!</definedName>
    <definedName name="xRange10006">#REF!</definedName>
    <definedName name="xRange10007" localSheetId="12">#REF!</definedName>
    <definedName name="xRange10007">#REF!</definedName>
    <definedName name="xRange10008" localSheetId="12">#REF!</definedName>
    <definedName name="xRange10008">#REF!</definedName>
    <definedName name="xRange10009" localSheetId="12">#REF!</definedName>
    <definedName name="xRange10009">#REF!</definedName>
    <definedName name="xRange10010" localSheetId="12">#REF!</definedName>
    <definedName name="xRange10010">#REF!</definedName>
    <definedName name="xRange10011" localSheetId="12">#REF!</definedName>
    <definedName name="xRange10011">#REF!</definedName>
    <definedName name="xRange10012" localSheetId="12">#REF!</definedName>
    <definedName name="xRange10012">#REF!</definedName>
    <definedName name="xRange10014" localSheetId="12">#REF!</definedName>
    <definedName name="xRange10014">#REF!</definedName>
    <definedName name="xRange10015" localSheetId="12">#REF!</definedName>
    <definedName name="xRange10015">#REF!</definedName>
    <definedName name="xRange10016" localSheetId="12">#REF!</definedName>
    <definedName name="xRange10016">#REF!</definedName>
    <definedName name="xRange10024" localSheetId="12">#REF!</definedName>
    <definedName name="xRange10024">#REF!</definedName>
    <definedName name="xRange10193" localSheetId="12">#REF!</definedName>
    <definedName name="xRange10193">#REF!</definedName>
    <definedName name="xRange10194" localSheetId="12">#REF!</definedName>
    <definedName name="xRange10194">#REF!</definedName>
    <definedName name="xRange10195" localSheetId="12">#REF!</definedName>
    <definedName name="xRange10195">#REF!</definedName>
    <definedName name="xRange10196" localSheetId="12">#REF!</definedName>
    <definedName name="xRange10196">#REF!</definedName>
    <definedName name="xRange10202" localSheetId="12">#REF!</definedName>
    <definedName name="xRange10202">#REF!</definedName>
    <definedName name="xRange10203" localSheetId="12">#REF!</definedName>
    <definedName name="xRange10203">#REF!</definedName>
    <definedName name="xRange10204" localSheetId="12">#REF!</definedName>
    <definedName name="xRange10204">#REF!</definedName>
    <definedName name="xRange10205" localSheetId="12">#REF!</definedName>
    <definedName name="xRange10205">#REF!</definedName>
    <definedName name="xRange10206" localSheetId="12">#REF!</definedName>
    <definedName name="xRange10206">#REF!</definedName>
    <definedName name="xRange10207" localSheetId="12">#REF!</definedName>
    <definedName name="xRange10207">#REF!</definedName>
    <definedName name="xRange10208" localSheetId="12">#REF!</definedName>
    <definedName name="xRange10208">#REF!</definedName>
    <definedName name="xRange10211" localSheetId="12">#REF!</definedName>
    <definedName name="xRange10211">#REF!</definedName>
    <definedName name="xRange10212" localSheetId="12">#REF!</definedName>
    <definedName name="xRange10212">#REF!</definedName>
    <definedName name="xRange10213" localSheetId="12">#REF!</definedName>
    <definedName name="xRange10213">#REF!</definedName>
    <definedName name="xRange10214" localSheetId="12">#REF!</definedName>
    <definedName name="xRange10214">#REF!</definedName>
    <definedName name="xRange10215" localSheetId="12">#REF!</definedName>
    <definedName name="xRange10215">#REF!</definedName>
    <definedName name="xRange10216" localSheetId="12">#REF!</definedName>
    <definedName name="xRange10216">#REF!</definedName>
    <definedName name="xRange10217" localSheetId="12">#REF!</definedName>
    <definedName name="xRange10217">#REF!</definedName>
    <definedName name="xRange10218" localSheetId="12">#REF!</definedName>
    <definedName name="xRange10218">#REF!</definedName>
    <definedName name="xRange10219" localSheetId="12">#REF!</definedName>
    <definedName name="xRange10219">#REF!</definedName>
    <definedName name="xRange10220" localSheetId="12">#REF!</definedName>
    <definedName name="xRange10220">#REF!</definedName>
    <definedName name="xRange10221" localSheetId="12">#REF!</definedName>
    <definedName name="xRange10221">#REF!</definedName>
    <definedName name="xRange10222" localSheetId="12">#REF!</definedName>
    <definedName name="xRange10222">#REF!</definedName>
    <definedName name="xRange10223" localSheetId="12">#REF!</definedName>
    <definedName name="xRange10223">#REF!</definedName>
    <definedName name="xRange10224" localSheetId="12">#REF!</definedName>
    <definedName name="xRange10224">#REF!</definedName>
    <definedName name="xRange10225" localSheetId="12">#REF!</definedName>
    <definedName name="xRange10225">#REF!</definedName>
    <definedName name="xRange10226" localSheetId="12">#REF!</definedName>
    <definedName name="xRange10226">#REF!</definedName>
    <definedName name="xRange10227" localSheetId="12">#REF!</definedName>
    <definedName name="xRange10227">#REF!</definedName>
    <definedName name="xRange10229" localSheetId="12">#REF!</definedName>
    <definedName name="xRange10229">#REF!</definedName>
    <definedName name="xRange10230" localSheetId="12">#REF!</definedName>
    <definedName name="xRange10230">#REF!</definedName>
    <definedName name="xRange10231" localSheetId="12">#REF!</definedName>
    <definedName name="xRange10231">#REF!</definedName>
    <definedName name="xRange10232" localSheetId="12">#REF!</definedName>
    <definedName name="xRange10232">#REF!</definedName>
    <definedName name="xRange10233" localSheetId="12">#REF!</definedName>
    <definedName name="xRange10233">#REF!</definedName>
    <definedName name="xRange10234" localSheetId="12">#REF!</definedName>
    <definedName name="xRange10234">#REF!</definedName>
    <definedName name="xRange10235" localSheetId="12">#REF!</definedName>
    <definedName name="xRange10235">#REF!</definedName>
    <definedName name="xRange10236" localSheetId="12">#REF!</definedName>
    <definedName name="xRange10236">#REF!</definedName>
    <definedName name="xRange10237" localSheetId="12">#REF!</definedName>
    <definedName name="xRange10237">#REF!</definedName>
    <definedName name="xRange10238" localSheetId="12">#REF!</definedName>
    <definedName name="xRange10238">#REF!</definedName>
    <definedName name="xRange10239" localSheetId="12">#REF!</definedName>
    <definedName name="xRange10239">#REF!</definedName>
    <definedName name="xRange10248" localSheetId="12">#REF!</definedName>
    <definedName name="xRange10248">#REF!</definedName>
    <definedName name="xRange10249" localSheetId="12">#REF!</definedName>
    <definedName name="xRange10249">#REF!</definedName>
    <definedName name="xRange10250" localSheetId="12">#REF!</definedName>
    <definedName name="xRange10250">#REF!</definedName>
    <definedName name="xRange10251" localSheetId="12">#REF!</definedName>
    <definedName name="xRange10251">#REF!</definedName>
    <definedName name="xRange10252" localSheetId="12">#REF!</definedName>
    <definedName name="xRange10252">#REF!</definedName>
    <definedName name="xRange10253" localSheetId="12">#REF!</definedName>
    <definedName name="xRange10253">#REF!</definedName>
    <definedName name="xRange10254" localSheetId="12">#REF!</definedName>
    <definedName name="xRange10254">#REF!</definedName>
    <definedName name="xRange10255" localSheetId="12">#REF!</definedName>
    <definedName name="xRange10255">#REF!</definedName>
    <definedName name="xRange10257" localSheetId="12">#REF!</definedName>
    <definedName name="xRange10257">#REF!</definedName>
    <definedName name="xRange10258" localSheetId="12">#REF!</definedName>
    <definedName name="xRange10258">#REF!</definedName>
    <definedName name="xRange10259" localSheetId="12">#REF!</definedName>
    <definedName name="xRange10259">#REF!</definedName>
    <definedName name="xRange10260" localSheetId="12">#REF!</definedName>
    <definedName name="xRange10260">#REF!</definedName>
    <definedName name="xRange10263" localSheetId="12">#REF!</definedName>
    <definedName name="xRange10263">#REF!</definedName>
    <definedName name="xRange10264" localSheetId="12">#REF!</definedName>
    <definedName name="xRange10264">#REF!</definedName>
    <definedName name="xRange10265" localSheetId="12">#REF!</definedName>
    <definedName name="xRange10265">#REF!</definedName>
    <definedName name="xRange10266" localSheetId="12">#REF!</definedName>
    <definedName name="xRange10266">#REF!</definedName>
    <definedName name="xRange10268" localSheetId="12">#REF!</definedName>
    <definedName name="xRange10268">#REF!</definedName>
    <definedName name="xRange10269" localSheetId="12">#REF!</definedName>
    <definedName name="xRange10269">#REF!</definedName>
    <definedName name="xRange10270" localSheetId="12">#REF!</definedName>
    <definedName name="xRange10270">#REF!</definedName>
    <definedName name="xRange10271" localSheetId="12">#REF!</definedName>
    <definedName name="xRange10271">#REF!</definedName>
    <definedName name="xRange10272" localSheetId="12">#REF!</definedName>
    <definedName name="xRange10272">#REF!</definedName>
    <definedName name="xRange10273" localSheetId="12">#REF!</definedName>
    <definedName name="xRange10273">#REF!</definedName>
    <definedName name="xRange10274" localSheetId="12">#REF!</definedName>
    <definedName name="xRange10274">#REF!</definedName>
    <definedName name="xRange10276" localSheetId="12">#REF!</definedName>
    <definedName name="xRange10276">#REF!</definedName>
    <definedName name="xRange10277" localSheetId="12">#REF!</definedName>
    <definedName name="xRange10277">#REF!</definedName>
    <definedName name="xRange10278" localSheetId="12">#REF!</definedName>
    <definedName name="xRange10278">#REF!</definedName>
    <definedName name="xRange10279" localSheetId="12">#REF!</definedName>
    <definedName name="xRange10279">#REF!</definedName>
    <definedName name="xRange10280" localSheetId="12">#REF!</definedName>
    <definedName name="xRange10280">#REF!</definedName>
    <definedName name="xRange10281" localSheetId="12">#REF!</definedName>
    <definedName name="xRange10281">#REF!</definedName>
    <definedName name="XREF_COLUMN_2" hidden="1">#REF!</definedName>
    <definedName name="XREF_COLUMN_3" hidden="1">#REF!</definedName>
    <definedName name="XREF_COLUMN_4" hidden="1">#REF!</definedName>
    <definedName name="XRefActiveRow" hidden="1">#REF!</definedName>
    <definedName name="XRefColumnsCount" hidden="1">4</definedName>
    <definedName name="XRefCopy1Row" hidden="1">#REF!</definedName>
    <definedName name="XRefCopy2" hidden="1">#REF!</definedName>
    <definedName name="XRefCopy2Row" hidden="1">#REF!</definedName>
    <definedName name="XRefCopyRangeCount" hidden="1">2</definedName>
    <definedName name="XRefPaste10Row" hidden="1">#REF!</definedName>
    <definedName name="XRefPaste11Row" hidden="1">#REF!</definedName>
    <definedName name="XRefPaste1Row" hidden="1">#REF!</definedName>
    <definedName name="XRefPaste2Row" hidden="1">#REF!</definedName>
    <definedName name="XRefPaste3Row" hidden="1">#REF!</definedName>
    <definedName name="XRefPaste4Row" hidden="1">#REF!</definedName>
    <definedName name="XRefPaste5Row" hidden="1">#REF!</definedName>
    <definedName name="XRefPaste6Row"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11</definedName>
    <definedName name="XXX"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xxxx" hidden="1">{"Druck HORE","Worst Case 483K",FALSE,"HORE Schema"}</definedName>
    <definedName name="xxxxx" hidden="1">#REF!</definedName>
    <definedName name="xxxxxx" hidden="1">{"10yp graphs",#N/A,FALSE,"Market Data"}</definedName>
    <definedName name="xxxxxxxxxx">#REF!</definedName>
    <definedName name="xxxxxxxxxxxxxxx" hidden="1">#REF!</definedName>
    <definedName name="y">#REF!</definedName>
    <definedName name="Yash"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EAR">#REF!</definedName>
    <definedName name="Year1" localSheetId="12">#REF!</definedName>
    <definedName name="Year1">#REF!</definedName>
    <definedName name="Year10">#REF!</definedName>
    <definedName name="Year11">#REF!</definedName>
    <definedName name="Year2" localSheetId="12">#REF!</definedName>
    <definedName name="Year2">#REF!</definedName>
    <definedName name="Year3" localSheetId="12">#REF!</definedName>
    <definedName name="Year3">#REF!</definedName>
    <definedName name="Year4" localSheetId="12">#REF!</definedName>
    <definedName name="Year4">#REF!</definedName>
    <definedName name="Year5">#REF!</definedName>
    <definedName name="Year6">#REF!</definedName>
    <definedName name="Year7">#REF!</definedName>
    <definedName name="Year8">#REF!</definedName>
    <definedName name="Year9">#REF!</definedName>
    <definedName name="YECY">#REF!</definedName>
    <definedName name="Yes">#REF!</definedName>
    <definedName name="Yes5">#REF!</definedName>
    <definedName name="YTD_Budget">#REF!,#REF!,#REF!,#REF!,#REF!,#REF!,#REF!,#REF!,#REF!</definedName>
    <definedName name="YTD_MAN_BUD" localSheetId="12">#REF!</definedName>
    <definedName name="YTD_MAN_BUD">#REF!</definedName>
    <definedName name="YTD1">#REF!</definedName>
    <definedName name="YTD2">#REF!</definedName>
    <definedName name="YTG1">#REF!</definedName>
    <definedName name="YTG2">#REF!</definedName>
    <definedName name="yuuuuuuu" hidden="1">{"ratios",#N/A,FALSE,"Summary Accounts"}</definedName>
    <definedName name="yxs">#REF!</definedName>
    <definedName name="yy">#REF!</definedName>
    <definedName name="yyaa">#REF!</definedName>
    <definedName name="yyyyyy" hidden="1">{"p_l",#N/A,FALSE,"Summary Accounts"}</definedName>
    <definedName name="yyyyyyyyy">#REF!</definedName>
    <definedName name="yyyyyyyyyyyyyyyyyyy">#REF!</definedName>
    <definedName name="z">#REF!</definedName>
    <definedName name="zhjnhjk">#REF!</definedName>
    <definedName name="zhjztudrt">#REF!</definedName>
    <definedName name="zt">#REF!</definedName>
    <definedName name="ztjztuzt">#REF!</definedName>
    <definedName name="zttjuj">#REF!</definedName>
    <definedName name="ztz">#REF!</definedName>
    <definedName name="zu">#REF!</definedName>
    <definedName name="zui7">#REF!</definedName>
    <definedName name="zut">#REF!</definedName>
    <definedName name="zxcv" hidden="1">#REF!</definedName>
    <definedName name="zz" hidden="1">#REF!</definedName>
    <definedName name="zzzzzzzzzz">#REF!</definedName>
    <definedName name="zzzzzzzzzzzzzz">#REF!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0" i="31" l="1"/>
  <c r="J120" i="31"/>
  <c r="K120" i="31"/>
  <c r="L120" i="31"/>
  <c r="M120" i="31"/>
  <c r="N120" i="31"/>
  <c r="O120" i="31"/>
  <c r="I121" i="31"/>
  <c r="J121" i="31"/>
  <c r="K121" i="31"/>
  <c r="L121" i="31"/>
  <c r="M121" i="31"/>
  <c r="N121" i="31"/>
  <c r="O121" i="31"/>
  <c r="O125" i="31" s="1"/>
  <c r="I122" i="31"/>
  <c r="J122" i="31"/>
  <c r="K122" i="31"/>
  <c r="L122" i="31"/>
  <c r="M122" i="31"/>
  <c r="N122" i="31"/>
  <c r="O122" i="31"/>
  <c r="R127" i="31" l="1"/>
  <c r="Q127" i="31"/>
  <c r="P127" i="31"/>
  <c r="O127" i="31"/>
  <c r="N127" i="31"/>
  <c r="M127" i="31"/>
  <c r="L127" i="31"/>
  <c r="K127" i="31"/>
  <c r="J127" i="31"/>
  <c r="I127" i="31"/>
  <c r="R31" i="53" l="1"/>
  <c r="Q31" i="53"/>
  <c r="P31" i="53"/>
  <c r="O31" i="53"/>
  <c r="N31" i="53"/>
  <c r="M31" i="53"/>
  <c r="L31" i="53"/>
  <c r="K31" i="53"/>
  <c r="J31" i="53"/>
  <c r="I31" i="53"/>
  <c r="H31" i="53"/>
  <c r="G31" i="53"/>
  <c r="F31" i="53"/>
  <c r="E31" i="53"/>
  <c r="D31" i="53"/>
  <c r="Z128" i="32"/>
  <c r="Y128" i="32"/>
  <c r="X128" i="32"/>
  <c r="W128" i="32"/>
  <c r="V128" i="32"/>
  <c r="U128" i="32"/>
  <c r="T128" i="32"/>
  <c r="S128" i="32"/>
  <c r="R128" i="32"/>
  <c r="Q128" i="32"/>
  <c r="P128" i="32"/>
  <c r="O128" i="32"/>
  <c r="N128" i="32"/>
  <c r="M128" i="32"/>
  <c r="L128" i="32"/>
  <c r="E52" i="29" l="1"/>
  <c r="F52" i="29"/>
  <c r="G52" i="29"/>
  <c r="H52" i="29"/>
  <c r="I52" i="29"/>
  <c r="J52" i="29"/>
  <c r="K52" i="29"/>
  <c r="L52" i="29"/>
  <c r="M52" i="29"/>
  <c r="N52" i="29"/>
  <c r="O52" i="29"/>
  <c r="P52" i="29"/>
  <c r="Q52" i="29"/>
  <c r="R52" i="29"/>
  <c r="D52" i="29"/>
  <c r="E51" i="24"/>
  <c r="F51" i="24"/>
  <c r="G51" i="24"/>
  <c r="H51" i="24"/>
  <c r="I51" i="24"/>
  <c r="J51" i="24"/>
  <c r="K51" i="24"/>
  <c r="L51" i="24"/>
  <c r="M51" i="24"/>
  <c r="D51" i="24"/>
  <c r="V48" i="17"/>
  <c r="V83" i="17" l="1"/>
  <c r="V73" i="17"/>
  <c r="V66" i="17"/>
  <c r="V28" i="17"/>
  <c r="V29" i="17"/>
  <c r="Q46" i="53" l="1"/>
  <c r="P46" i="53"/>
  <c r="O46" i="53"/>
  <c r="N46" i="53"/>
  <c r="M46" i="53"/>
  <c r="L46" i="53"/>
  <c r="K46" i="53"/>
  <c r="J46" i="53"/>
  <c r="I46" i="53"/>
  <c r="H46" i="53"/>
  <c r="G46" i="53"/>
  <c r="F46" i="53"/>
  <c r="E46" i="53"/>
  <c r="D46" i="53"/>
  <c r="R45" i="53"/>
  <c r="R44" i="53"/>
  <c r="R43" i="53"/>
  <c r="R46" i="53" l="1"/>
  <c r="R95" i="31" l="1"/>
  <c r="Q95" i="31"/>
  <c r="P95" i="31"/>
  <c r="O95" i="31"/>
  <c r="N95" i="31"/>
  <c r="M95" i="31"/>
  <c r="L95" i="31"/>
  <c r="K95" i="31"/>
  <c r="J95" i="31"/>
  <c r="I95" i="31"/>
  <c r="R94" i="31"/>
  <c r="Q94" i="31"/>
  <c r="P94" i="31"/>
  <c r="O94" i="31"/>
  <c r="N94" i="31"/>
  <c r="M94" i="31"/>
  <c r="L94" i="31"/>
  <c r="K94" i="31"/>
  <c r="J94" i="31"/>
  <c r="I94" i="31"/>
  <c r="R92" i="31"/>
  <c r="Q92" i="31"/>
  <c r="P92" i="31"/>
  <c r="O92" i="31"/>
  <c r="N92" i="31"/>
  <c r="M92" i="31"/>
  <c r="L92" i="31"/>
  <c r="K92" i="31"/>
  <c r="J92" i="31"/>
  <c r="I92" i="31"/>
  <c r="R91" i="31"/>
  <c r="Q91" i="31"/>
  <c r="P91" i="31"/>
  <c r="O91" i="31"/>
  <c r="N91" i="31"/>
  <c r="M91" i="31"/>
  <c r="L91" i="31"/>
  <c r="K91" i="31"/>
  <c r="J91" i="31"/>
  <c r="I91" i="31"/>
  <c r="R98" i="31"/>
  <c r="Q98" i="31"/>
  <c r="P98" i="31"/>
  <c r="O98" i="31"/>
  <c r="N98" i="31"/>
  <c r="M98" i="31"/>
  <c r="L98" i="31"/>
  <c r="K98" i="31"/>
  <c r="J98" i="31"/>
  <c r="I98" i="31"/>
  <c r="N93" i="31"/>
  <c r="M93" i="31"/>
  <c r="L93" i="31"/>
  <c r="K93" i="31"/>
  <c r="J93" i="31"/>
  <c r="I93" i="31"/>
  <c r="R89" i="31"/>
  <c r="Q89" i="31"/>
  <c r="P89" i="31"/>
  <c r="O89" i="31"/>
  <c r="N89" i="31"/>
  <c r="M89" i="31"/>
  <c r="L89" i="31"/>
  <c r="K89" i="31"/>
  <c r="J89" i="31"/>
  <c r="I89" i="31"/>
  <c r="L60" i="24"/>
  <c r="K60" i="24"/>
  <c r="J60" i="24"/>
  <c r="I60" i="24"/>
  <c r="L59" i="24"/>
  <c r="K59" i="24"/>
  <c r="J59" i="24"/>
  <c r="I59" i="24"/>
  <c r="Z93" i="32" l="1"/>
  <c r="Y93" i="32"/>
  <c r="X93" i="32"/>
  <c r="W93" i="32"/>
  <c r="V93" i="32"/>
  <c r="U93" i="32"/>
  <c r="T93" i="32"/>
  <c r="S93" i="32"/>
  <c r="R93" i="32"/>
  <c r="Q93" i="32"/>
  <c r="P93" i="32"/>
  <c r="O93" i="32"/>
  <c r="N93" i="32"/>
  <c r="M93" i="32"/>
  <c r="L93" i="32"/>
  <c r="Y92" i="32"/>
  <c r="X92" i="32"/>
  <c r="W92" i="32"/>
  <c r="V92" i="32"/>
  <c r="U92" i="32"/>
  <c r="T92" i="32"/>
  <c r="S92" i="32"/>
  <c r="R92" i="32"/>
  <c r="Q92" i="32"/>
  <c r="P92" i="32"/>
  <c r="O92" i="32"/>
  <c r="N92" i="32"/>
  <c r="M92" i="32"/>
  <c r="L92" i="32"/>
  <c r="Z99" i="32"/>
  <c r="Y99" i="32"/>
  <c r="X99" i="32"/>
  <c r="W99" i="32"/>
  <c r="V99" i="32"/>
  <c r="U99" i="32"/>
  <c r="T99" i="32"/>
  <c r="S99" i="32"/>
  <c r="R99" i="32"/>
  <c r="Q99" i="32"/>
  <c r="P99" i="32"/>
  <c r="O99" i="32"/>
  <c r="N99" i="32"/>
  <c r="M99" i="32"/>
  <c r="L99" i="32"/>
  <c r="Z96" i="32"/>
  <c r="Y96" i="32"/>
  <c r="X96" i="32"/>
  <c r="W96" i="32"/>
  <c r="V96" i="32"/>
  <c r="U96" i="32"/>
  <c r="T96" i="32"/>
  <c r="S96" i="32"/>
  <c r="R96" i="32"/>
  <c r="Q96" i="32"/>
  <c r="P96" i="32"/>
  <c r="O96" i="32"/>
  <c r="N96" i="32"/>
  <c r="M96" i="32"/>
  <c r="L96" i="32"/>
  <c r="Z95" i="32"/>
  <c r="Y95" i="32"/>
  <c r="X95" i="32"/>
  <c r="W95" i="32"/>
  <c r="V95" i="32"/>
  <c r="U95" i="32"/>
  <c r="T95" i="32"/>
  <c r="S95" i="32"/>
  <c r="R95" i="32"/>
  <c r="Q95" i="32"/>
  <c r="P95" i="32"/>
  <c r="O95" i="32"/>
  <c r="N95" i="32"/>
  <c r="M95" i="32"/>
  <c r="L95" i="32"/>
  <c r="Z90" i="32"/>
  <c r="Y90" i="32"/>
  <c r="X90" i="32"/>
  <c r="W90" i="32"/>
  <c r="V90" i="32"/>
  <c r="U90" i="32"/>
  <c r="T90" i="32"/>
  <c r="S90" i="32"/>
  <c r="R90" i="32"/>
  <c r="Q90" i="32"/>
  <c r="P90" i="32"/>
  <c r="O90" i="32"/>
  <c r="N90" i="32"/>
  <c r="M90" i="32"/>
  <c r="L90" i="32"/>
  <c r="Z13" i="32"/>
  <c r="Z14" i="32"/>
  <c r="Z16" i="32"/>
  <c r="Z17" i="32"/>
  <c r="Z21" i="32"/>
  <c r="Z23" i="32"/>
  <c r="Z30" i="32"/>
  <c r="Z32" i="32"/>
  <c r="Z34" i="32"/>
  <c r="Z38" i="32"/>
  <c r="Z49" i="32"/>
  <c r="Z82" i="32" s="1"/>
  <c r="Z56" i="32"/>
  <c r="Z60" i="32"/>
  <c r="Z62" i="32"/>
  <c r="Z66" i="32"/>
  <c r="Z73" i="32"/>
  <c r="Z79" i="32"/>
  <c r="Z83" i="32"/>
  <c r="Z84" i="32"/>
  <c r="Z85" i="32"/>
  <c r="Z97" i="32"/>
  <c r="Z111" i="32" s="1"/>
  <c r="Z102" i="32"/>
  <c r="Z103" i="32"/>
  <c r="Z104" i="32"/>
  <c r="Z107" i="32"/>
  <c r="Z108" i="32"/>
  <c r="Z109" i="32"/>
  <c r="Z116" i="32"/>
  <c r="Z122" i="32" s="1"/>
  <c r="Z117" i="32"/>
  <c r="Z130" i="32" s="1"/>
  <c r="Z120" i="32"/>
  <c r="Z133" i="32"/>
  <c r="Z134" i="32"/>
  <c r="Z135" i="32"/>
  <c r="Z136" i="32"/>
  <c r="R40" i="29"/>
  <c r="Z92" i="32" s="1"/>
  <c r="R36" i="29"/>
  <c r="Z94" i="32" s="1"/>
  <c r="Z25" i="32" l="1"/>
  <c r="Z129" i="32"/>
  <c r="Z114" i="32"/>
  <c r="Z123" i="32"/>
  <c r="Z115" i="32"/>
  <c r="Z63" i="32"/>
  <c r="Z137" i="32"/>
  <c r="Z105" i="32"/>
  <c r="Z110" i="32"/>
  <c r="Z112" i="32" s="1"/>
  <c r="Z80" i="32"/>
  <c r="Z43" i="32"/>
  <c r="Z67" i="32"/>
  <c r="Z64" i="32"/>
  <c r="Z39" i="32"/>
  <c r="Z40" i="32" s="1"/>
  <c r="Z81" i="32" l="1"/>
  <c r="Z118" i="32"/>
  <c r="Z121" i="32"/>
  <c r="Z41" i="32"/>
  <c r="Z42" i="32" s="1"/>
  <c r="Z65" i="32"/>
  <c r="Z131" i="32"/>
  <c r="Z126" i="32" l="1"/>
  <c r="Z68" i="32" s="1"/>
  <c r="Z69" i="32" s="1"/>
  <c r="J56" i="25"/>
  <c r="H56" i="25"/>
  <c r="M56" i="25"/>
  <c r="L56" i="25"/>
  <c r="K56" i="25"/>
  <c r="G56" i="25"/>
  <c r="F56" i="25"/>
  <c r="E56" i="25"/>
  <c r="D56" i="25"/>
  <c r="E47" i="25"/>
  <c r="M47" i="25"/>
  <c r="H47" i="25"/>
  <c r="L47" i="25"/>
  <c r="K47" i="25"/>
  <c r="G47" i="25"/>
  <c r="F47" i="25"/>
  <c r="D47" i="25"/>
  <c r="K39" i="25"/>
  <c r="J39" i="25"/>
  <c r="I39" i="25"/>
  <c r="H39" i="25"/>
  <c r="E39" i="25"/>
  <c r="F39" i="25"/>
  <c r="D39" i="25"/>
  <c r="G39" i="25"/>
  <c r="M27" i="25"/>
  <c r="L27" i="25"/>
  <c r="K27" i="25"/>
  <c r="J27" i="25"/>
  <c r="E17" i="25"/>
  <c r="J17" i="25"/>
  <c r="K17" i="25"/>
  <c r="L17" i="25"/>
  <c r="M17" i="25"/>
  <c r="F17" i="25"/>
  <c r="G17" i="25"/>
  <c r="H17" i="25"/>
  <c r="D17" i="25"/>
  <c r="I56" i="25"/>
  <c r="I47" i="25"/>
  <c r="J47" i="25"/>
  <c r="L39" i="25"/>
  <c r="M39" i="25"/>
  <c r="E27" i="25"/>
  <c r="I17" i="25"/>
  <c r="L56" i="24"/>
  <c r="K56" i="24"/>
  <c r="J56" i="24"/>
  <c r="I56" i="24"/>
  <c r="H56" i="24"/>
  <c r="G56" i="24"/>
  <c r="F56" i="24"/>
  <c r="E56" i="24"/>
  <c r="D56" i="24"/>
  <c r="M56" i="24"/>
  <c r="E32" i="24"/>
  <c r="F32" i="24"/>
  <c r="G32" i="24"/>
  <c r="H32" i="24"/>
  <c r="I32" i="24"/>
  <c r="J32" i="24"/>
  <c r="K32" i="24"/>
  <c r="L32" i="24"/>
  <c r="M32" i="24"/>
  <c r="D32" i="24"/>
  <c r="E20" i="24"/>
  <c r="J87" i="31" s="1"/>
  <c r="F20" i="24"/>
  <c r="K87" i="31" s="1"/>
  <c r="G20" i="24"/>
  <c r="L87" i="31" s="1"/>
  <c r="H20" i="24"/>
  <c r="M87" i="31" s="1"/>
  <c r="I20" i="24"/>
  <c r="N87" i="31" s="1"/>
  <c r="J20" i="24"/>
  <c r="K20" i="24"/>
  <c r="P87" i="31" s="1"/>
  <c r="L20" i="24"/>
  <c r="Q87" i="31" s="1"/>
  <c r="M20" i="24"/>
  <c r="R87" i="31" s="1"/>
  <c r="D20" i="24"/>
  <c r="I87" i="31" s="1"/>
  <c r="M12" i="24"/>
  <c r="L12" i="24"/>
  <c r="K12" i="24"/>
  <c r="J12" i="24"/>
  <c r="I12" i="24"/>
  <c r="H12" i="24"/>
  <c r="G12" i="24"/>
  <c r="F12" i="24"/>
  <c r="E12" i="24"/>
  <c r="D12" i="24"/>
  <c r="Q57" i="29"/>
  <c r="P57" i="29"/>
  <c r="O57" i="29"/>
  <c r="N57" i="29"/>
  <c r="M57" i="29"/>
  <c r="L57" i="29"/>
  <c r="K57" i="29"/>
  <c r="J57" i="29"/>
  <c r="I57" i="29"/>
  <c r="H57" i="29"/>
  <c r="G57" i="29"/>
  <c r="F57" i="29"/>
  <c r="E57" i="29"/>
  <c r="D57" i="29"/>
  <c r="Q33" i="29"/>
  <c r="P33" i="29"/>
  <c r="O33" i="29"/>
  <c r="N33" i="29"/>
  <c r="M33" i="29"/>
  <c r="L33" i="29"/>
  <c r="K33" i="29"/>
  <c r="J33" i="29"/>
  <c r="I33" i="29"/>
  <c r="H33" i="29"/>
  <c r="G33" i="29"/>
  <c r="F33" i="29"/>
  <c r="E33" i="29"/>
  <c r="D33" i="29"/>
  <c r="Q21" i="29"/>
  <c r="Y88" i="32" s="1"/>
  <c r="P21" i="29"/>
  <c r="X88" i="32" s="1"/>
  <c r="O21" i="29"/>
  <c r="W88" i="32" s="1"/>
  <c r="N21" i="29"/>
  <c r="V88" i="32" s="1"/>
  <c r="M21" i="29"/>
  <c r="U88" i="32" s="1"/>
  <c r="L21" i="29"/>
  <c r="K21" i="29"/>
  <c r="S88" i="32" s="1"/>
  <c r="J21" i="29"/>
  <c r="R88" i="32" s="1"/>
  <c r="I21" i="29"/>
  <c r="Q88" i="32" s="1"/>
  <c r="H21" i="29"/>
  <c r="P88" i="32" s="1"/>
  <c r="G21" i="29"/>
  <c r="O88" i="32" s="1"/>
  <c r="F21" i="29"/>
  <c r="N88" i="32" s="1"/>
  <c r="E21" i="29"/>
  <c r="M88" i="32" s="1"/>
  <c r="D21" i="29"/>
  <c r="L88" i="32" s="1"/>
  <c r="Q13" i="29"/>
  <c r="P13" i="29"/>
  <c r="O13" i="29"/>
  <c r="N13" i="29"/>
  <c r="M13" i="29"/>
  <c r="M22" i="29" s="1"/>
  <c r="L13" i="29"/>
  <c r="K13" i="29"/>
  <c r="K22" i="29" s="1"/>
  <c r="J13" i="29"/>
  <c r="J22" i="29" s="1"/>
  <c r="I13" i="29"/>
  <c r="I22" i="29" s="1"/>
  <c r="H13" i="29"/>
  <c r="H22" i="29" s="1"/>
  <c r="G13" i="29"/>
  <c r="F13" i="29"/>
  <c r="E13" i="29"/>
  <c r="D13" i="29"/>
  <c r="T83" i="17"/>
  <c r="S83" i="17"/>
  <c r="R83" i="17"/>
  <c r="Q83" i="17"/>
  <c r="P83" i="17"/>
  <c r="O83" i="17"/>
  <c r="N83" i="17"/>
  <c r="M83" i="17"/>
  <c r="L83" i="17"/>
  <c r="K83" i="17"/>
  <c r="J83" i="17"/>
  <c r="I83" i="17"/>
  <c r="H83" i="17"/>
  <c r="G83" i="17"/>
  <c r="F83" i="17"/>
  <c r="E83" i="17"/>
  <c r="D83" i="17"/>
  <c r="T73" i="17"/>
  <c r="S73" i="17"/>
  <c r="R73" i="17"/>
  <c r="Q73" i="17"/>
  <c r="P73" i="17"/>
  <c r="O73" i="17"/>
  <c r="N73" i="17"/>
  <c r="M73" i="17"/>
  <c r="L73" i="17"/>
  <c r="K73" i="17"/>
  <c r="J73" i="17"/>
  <c r="I73" i="17"/>
  <c r="H73" i="17"/>
  <c r="G73" i="17"/>
  <c r="F73" i="17"/>
  <c r="E73" i="17"/>
  <c r="D73" i="17"/>
  <c r="T66" i="17"/>
  <c r="S66" i="17"/>
  <c r="R66" i="17"/>
  <c r="Q66" i="17"/>
  <c r="P66" i="17"/>
  <c r="O66" i="17"/>
  <c r="N66" i="17"/>
  <c r="M66" i="17"/>
  <c r="L66" i="17"/>
  <c r="K66" i="17"/>
  <c r="J66" i="17"/>
  <c r="I66" i="17"/>
  <c r="H66" i="17"/>
  <c r="G66" i="17"/>
  <c r="F66" i="17"/>
  <c r="E66" i="17"/>
  <c r="D66" i="17"/>
  <c r="T57" i="17"/>
  <c r="S57" i="17"/>
  <c r="R57" i="17"/>
  <c r="Q57" i="17"/>
  <c r="P57" i="17"/>
  <c r="O57" i="17"/>
  <c r="N57" i="17"/>
  <c r="M57" i="17"/>
  <c r="L57" i="17"/>
  <c r="K57" i="17"/>
  <c r="K58" i="17" s="1"/>
  <c r="J57" i="17"/>
  <c r="I57" i="17"/>
  <c r="H57" i="17"/>
  <c r="G57" i="17"/>
  <c r="F57" i="17"/>
  <c r="E57" i="17"/>
  <c r="D57" i="17"/>
  <c r="U48" i="17"/>
  <c r="T48" i="17"/>
  <c r="S48" i="17"/>
  <c r="R48" i="17"/>
  <c r="Q48" i="17"/>
  <c r="P48" i="17"/>
  <c r="O48" i="17"/>
  <c r="N48" i="17"/>
  <c r="M48" i="17"/>
  <c r="L48" i="17"/>
  <c r="K48" i="17"/>
  <c r="J48" i="17"/>
  <c r="I48" i="17"/>
  <c r="H48" i="17"/>
  <c r="G48" i="17"/>
  <c r="F48" i="17"/>
  <c r="E48" i="17"/>
  <c r="D48" i="17"/>
  <c r="U40" i="17"/>
  <c r="T40" i="17"/>
  <c r="S40" i="17"/>
  <c r="R40" i="17"/>
  <c r="Q40" i="17"/>
  <c r="P40" i="17"/>
  <c r="O40" i="17"/>
  <c r="N40" i="17"/>
  <c r="M40" i="17"/>
  <c r="L40" i="17"/>
  <c r="K40" i="17"/>
  <c r="J40" i="17"/>
  <c r="I40" i="17"/>
  <c r="H40" i="17"/>
  <c r="G40" i="17"/>
  <c r="F40" i="17"/>
  <c r="E40" i="17"/>
  <c r="D40" i="17"/>
  <c r="U28" i="17"/>
  <c r="T28" i="17"/>
  <c r="S28" i="17"/>
  <c r="R28" i="17"/>
  <c r="Q28" i="17"/>
  <c r="P28" i="17"/>
  <c r="O28" i="17"/>
  <c r="N28" i="17"/>
  <c r="M28" i="17"/>
  <c r="L28" i="17"/>
  <c r="K28" i="17"/>
  <c r="J28" i="17"/>
  <c r="I28" i="17"/>
  <c r="H28" i="17"/>
  <c r="G28" i="17"/>
  <c r="F28" i="17"/>
  <c r="F29" i="17" s="1"/>
  <c r="E28" i="17"/>
  <c r="D28" i="17"/>
  <c r="U18" i="17"/>
  <c r="T18" i="17"/>
  <c r="S18" i="17"/>
  <c r="R18" i="17"/>
  <c r="Q18" i="17"/>
  <c r="P18" i="17"/>
  <c r="O18" i="17"/>
  <c r="O29" i="17" s="1"/>
  <c r="N18" i="17"/>
  <c r="M18" i="17"/>
  <c r="L18" i="17"/>
  <c r="K18" i="17"/>
  <c r="J18" i="17"/>
  <c r="I18" i="17"/>
  <c r="H18" i="17"/>
  <c r="G18" i="17"/>
  <c r="F18" i="17"/>
  <c r="E18" i="17"/>
  <c r="D18" i="17"/>
  <c r="L22" i="29" l="1"/>
  <c r="T88" i="32"/>
  <c r="D22" i="29"/>
  <c r="P22" i="29"/>
  <c r="J21" i="24"/>
  <c r="O87" i="31"/>
  <c r="R29" i="17"/>
  <c r="G58" i="17"/>
  <c r="G59" i="17" s="1"/>
  <c r="S58" i="17"/>
  <c r="S59" i="17" s="1"/>
  <c r="N58" i="17"/>
  <c r="N59" i="17" s="1"/>
  <c r="O58" i="17"/>
  <c r="O59" i="17" s="1"/>
  <c r="I58" i="17"/>
  <c r="I59" i="17" s="1"/>
  <c r="D29" i="17"/>
  <c r="P29" i="17"/>
  <c r="J58" i="17"/>
  <c r="J59" i="17" s="1"/>
  <c r="E29" i="17"/>
  <c r="Q29" i="17"/>
  <c r="L21" i="24"/>
  <c r="K21" i="24"/>
  <c r="H21" i="24"/>
  <c r="G21" i="24"/>
  <c r="I21" i="24"/>
  <c r="M21" i="24"/>
  <c r="D21" i="24"/>
  <c r="F21" i="24"/>
  <c r="E21" i="24"/>
  <c r="D58" i="17"/>
  <c r="Q58" i="17"/>
  <c r="Q59" i="17" s="1"/>
  <c r="R58" i="17"/>
  <c r="R59" i="17" s="1"/>
  <c r="E58" i="17"/>
  <c r="P58" i="17"/>
  <c r="F58" i="17"/>
  <c r="F59" i="17" s="1"/>
  <c r="L58" i="17"/>
  <c r="L59" i="17" s="1"/>
  <c r="M58" i="17"/>
  <c r="M59" i="17" s="1"/>
  <c r="M29" i="17"/>
  <c r="N29" i="17"/>
  <c r="H58" i="17"/>
  <c r="H59" i="17" s="1"/>
  <c r="T58" i="17"/>
  <c r="T59" i="17" s="1"/>
  <c r="D59" i="17"/>
  <c r="E59" i="17"/>
  <c r="P59" i="17"/>
  <c r="K59" i="17"/>
  <c r="J29" i="17"/>
  <c r="K29" i="17"/>
  <c r="L29" i="17"/>
  <c r="H29" i="17"/>
  <c r="T29" i="17"/>
  <c r="S29" i="17"/>
  <c r="G29" i="17"/>
  <c r="I29" i="17"/>
  <c r="U29" i="17"/>
  <c r="G22" i="29"/>
  <c r="N22" i="29"/>
  <c r="O22" i="29"/>
  <c r="E22" i="29"/>
  <c r="Q22" i="29"/>
  <c r="F22" i="29"/>
  <c r="D27" i="25"/>
  <c r="F27" i="25"/>
  <c r="L28" i="25"/>
  <c r="G27" i="25"/>
  <c r="G28" i="25" s="1"/>
  <c r="K28" i="25"/>
  <c r="H27" i="25"/>
  <c r="I27" i="25"/>
  <c r="I28" i="25" s="1"/>
  <c r="J28" i="25"/>
  <c r="E28" i="25"/>
  <c r="F28" i="25"/>
  <c r="D28" i="25"/>
  <c r="H28" i="25"/>
  <c r="M28" i="25"/>
  <c r="R33" i="29" l="1"/>
  <c r="R13" i="29" l="1"/>
  <c r="R21" i="29" l="1"/>
  <c r="Z88" i="32" s="1"/>
  <c r="Z89" i="32" l="1"/>
  <c r="Z91" i="32" s="1"/>
  <c r="Z98" i="32" s="1"/>
  <c r="R22" i="29"/>
  <c r="R57" i="29" s="1"/>
  <c r="V57" i="17" l="1"/>
  <c r="V40" i="17"/>
  <c r="V18" i="17"/>
  <c r="V58" i="17" l="1"/>
  <c r="V59" i="17" s="1"/>
  <c r="M120" i="32"/>
  <c r="N120" i="32"/>
  <c r="O120" i="32"/>
  <c r="P120" i="32"/>
  <c r="Q120" i="32"/>
  <c r="R120" i="32"/>
  <c r="S120" i="32"/>
  <c r="T120" i="32"/>
  <c r="U120" i="32"/>
  <c r="V120" i="32"/>
  <c r="W120" i="32"/>
  <c r="X120" i="32"/>
  <c r="Y120" i="32"/>
  <c r="L120" i="32"/>
  <c r="J67" i="31"/>
  <c r="K67" i="31"/>
  <c r="L67" i="31"/>
  <c r="M67" i="31"/>
  <c r="N67" i="31"/>
  <c r="I67" i="31"/>
  <c r="J119" i="31"/>
  <c r="K119" i="31"/>
  <c r="L119" i="31"/>
  <c r="M119" i="31"/>
  <c r="N119" i="31"/>
  <c r="O119" i="31"/>
  <c r="P119" i="31"/>
  <c r="Q119" i="31"/>
  <c r="R119" i="31"/>
  <c r="I119" i="31"/>
  <c r="J108" i="31" l="1"/>
  <c r="I108" i="31"/>
  <c r="Y97" i="32"/>
  <c r="Y111" i="32" s="1"/>
  <c r="Y62" i="32"/>
  <c r="Y117" i="32"/>
  <c r="X117" i="32"/>
  <c r="W117" i="32"/>
  <c r="V117" i="32"/>
  <c r="U117" i="32"/>
  <c r="U123" i="32" s="1"/>
  <c r="T117" i="32"/>
  <c r="S117" i="32"/>
  <c r="S123" i="32" s="1"/>
  <c r="R117" i="32"/>
  <c r="R123" i="32" s="1"/>
  <c r="Q117" i="32"/>
  <c r="Q123" i="32" s="1"/>
  <c r="P117" i="32"/>
  <c r="P123" i="32" s="1"/>
  <c r="O117" i="32"/>
  <c r="O123" i="32" s="1"/>
  <c r="N117" i="32"/>
  <c r="N123" i="32" s="1"/>
  <c r="M117" i="32"/>
  <c r="M123" i="32" s="1"/>
  <c r="L117" i="32"/>
  <c r="L123" i="32" s="1"/>
  <c r="Y116" i="32"/>
  <c r="Y122" i="32" s="1"/>
  <c r="X116" i="32"/>
  <c r="X122" i="32" s="1"/>
  <c r="W116" i="32"/>
  <c r="W122" i="32" s="1"/>
  <c r="V116" i="32"/>
  <c r="V122" i="32" s="1"/>
  <c r="U116" i="32"/>
  <c r="U122" i="32" s="1"/>
  <c r="T116" i="32"/>
  <c r="T122" i="32" s="1"/>
  <c r="S116" i="32"/>
  <c r="S122" i="32" s="1"/>
  <c r="R116" i="32"/>
  <c r="R122" i="32" s="1"/>
  <c r="Q116" i="32"/>
  <c r="Q122" i="32" s="1"/>
  <c r="P116" i="32"/>
  <c r="P122" i="32" s="1"/>
  <c r="O116" i="32"/>
  <c r="O122" i="32" s="1"/>
  <c r="N116" i="32"/>
  <c r="N122" i="32" s="1"/>
  <c r="M116" i="32"/>
  <c r="M122" i="32" s="1"/>
  <c r="L116" i="32"/>
  <c r="L122" i="32" s="1"/>
  <c r="X97" i="32"/>
  <c r="X111" i="32" s="1"/>
  <c r="W97" i="32"/>
  <c r="W111" i="32" s="1"/>
  <c r="V97" i="32"/>
  <c r="V111" i="32" s="1"/>
  <c r="U97" i="32"/>
  <c r="U111" i="32" s="1"/>
  <c r="T97" i="32"/>
  <c r="T111" i="32" s="1"/>
  <c r="S97" i="32"/>
  <c r="S111" i="32" s="1"/>
  <c r="R97" i="32"/>
  <c r="R111" i="32" s="1"/>
  <c r="Q97" i="32"/>
  <c r="Q111" i="32" s="1"/>
  <c r="P97" i="32"/>
  <c r="P111" i="32" s="1"/>
  <c r="O97" i="32"/>
  <c r="O111" i="32" s="1"/>
  <c r="N97" i="32"/>
  <c r="N111" i="32" s="1"/>
  <c r="M97" i="32"/>
  <c r="M111" i="32" s="1"/>
  <c r="L97" i="32"/>
  <c r="L121" i="32" s="1"/>
  <c r="L126" i="32" s="1"/>
  <c r="V130" i="32" l="1"/>
  <c r="V123" i="32"/>
  <c r="W130" i="32"/>
  <c r="W123" i="32"/>
  <c r="N129" i="32"/>
  <c r="X130" i="32"/>
  <c r="X123" i="32"/>
  <c r="Y130" i="32"/>
  <c r="Y123" i="32"/>
  <c r="P129" i="32"/>
  <c r="O130" i="32"/>
  <c r="S130" i="32"/>
  <c r="T130" i="32"/>
  <c r="T123" i="32"/>
  <c r="R129" i="32"/>
  <c r="P130" i="32"/>
  <c r="Q130" i="32"/>
  <c r="R130" i="32"/>
  <c r="L111" i="32"/>
  <c r="M130" i="32"/>
  <c r="L130" i="32"/>
  <c r="N130" i="32"/>
  <c r="U130" i="32"/>
  <c r="Y129" i="32"/>
  <c r="W129" i="32"/>
  <c r="L129" i="32"/>
  <c r="M129" i="32"/>
  <c r="O129" i="32"/>
  <c r="Q129" i="32"/>
  <c r="S129" i="32"/>
  <c r="T129" i="32"/>
  <c r="U129" i="32"/>
  <c r="V129" i="32"/>
  <c r="X129" i="32"/>
  <c r="T115" i="32"/>
  <c r="Q115" i="32"/>
  <c r="Q121" i="32" s="1"/>
  <c r="Q126" i="32" s="1"/>
  <c r="R115" i="32"/>
  <c r="R121" i="32" s="1"/>
  <c r="R126" i="32" s="1"/>
  <c r="S115" i="32"/>
  <c r="S121" i="32" s="1"/>
  <c r="S126" i="32" s="1"/>
  <c r="X115" i="32"/>
  <c r="L115" i="32"/>
  <c r="M115" i="32"/>
  <c r="M121" i="32" s="1"/>
  <c r="M126" i="32" s="1"/>
  <c r="N115" i="32"/>
  <c r="N121" i="32" s="1"/>
  <c r="N126" i="32" s="1"/>
  <c r="O115" i="32"/>
  <c r="O121" i="32" s="1"/>
  <c r="O126" i="32" s="1"/>
  <c r="P115" i="32"/>
  <c r="P121" i="32" s="1"/>
  <c r="P126" i="32" s="1"/>
  <c r="U115" i="32"/>
  <c r="V115" i="32"/>
  <c r="W115" i="32"/>
  <c r="Y115" i="32"/>
  <c r="L68" i="32" l="1"/>
  <c r="Y121" i="32"/>
  <c r="V121" i="32"/>
  <c r="W121" i="32"/>
  <c r="W126" i="32" s="1"/>
  <c r="U121" i="32"/>
  <c r="U126" i="32" s="1"/>
  <c r="T121" i="32"/>
  <c r="X121" i="32"/>
  <c r="U83" i="17"/>
  <c r="M83" i="25"/>
  <c r="L83" i="25"/>
  <c r="K83" i="25"/>
  <c r="J83" i="25"/>
  <c r="I83" i="25"/>
  <c r="R96" i="31"/>
  <c r="R120" i="31" s="1"/>
  <c r="Q96" i="31"/>
  <c r="Q120" i="31" s="1"/>
  <c r="P96" i="31"/>
  <c r="P120" i="31" s="1"/>
  <c r="O96" i="31"/>
  <c r="N96" i="31"/>
  <c r="M96" i="31"/>
  <c r="L96" i="31"/>
  <c r="K96" i="31"/>
  <c r="J96" i="31"/>
  <c r="I96" i="31"/>
  <c r="R116" i="31"/>
  <c r="R122" i="31" s="1"/>
  <c r="Q116" i="31"/>
  <c r="Q122" i="31" s="1"/>
  <c r="P116" i="31"/>
  <c r="P122" i="31" s="1"/>
  <c r="O116" i="31"/>
  <c r="N116" i="31"/>
  <c r="M116" i="31"/>
  <c r="L116" i="31"/>
  <c r="K116" i="31"/>
  <c r="J116" i="31"/>
  <c r="I116" i="31"/>
  <c r="R115" i="31"/>
  <c r="R121" i="31" s="1"/>
  <c r="Q115" i="31"/>
  <c r="Q121" i="31" s="1"/>
  <c r="P115" i="31"/>
  <c r="P121" i="31" s="1"/>
  <c r="O115" i="31"/>
  <c r="N115" i="31"/>
  <c r="M115" i="31"/>
  <c r="L115" i="31"/>
  <c r="K115" i="31"/>
  <c r="J115" i="31"/>
  <c r="I115" i="31"/>
  <c r="R125" i="31" l="1"/>
  <c r="P125" i="31"/>
  <c r="Q125" i="31"/>
  <c r="P68" i="32"/>
  <c r="T126" i="32"/>
  <c r="T68" i="32" s="1"/>
  <c r="N68" i="32"/>
  <c r="V126" i="32"/>
  <c r="V68" i="32" s="1"/>
  <c r="S68" i="32"/>
  <c r="Y126" i="32"/>
  <c r="Y68" i="32" s="1"/>
  <c r="Q68" i="32"/>
  <c r="X126" i="32"/>
  <c r="X68" i="32" s="1"/>
  <c r="M68" i="32"/>
  <c r="R68" i="32"/>
  <c r="O68" i="32"/>
  <c r="W68" i="32"/>
  <c r="U68" i="32"/>
  <c r="L128" i="31"/>
  <c r="O129" i="31"/>
  <c r="J110" i="31"/>
  <c r="R110" i="31"/>
  <c r="I110" i="31"/>
  <c r="K110" i="31"/>
  <c r="L114" i="31"/>
  <c r="M114" i="31"/>
  <c r="N114" i="31"/>
  <c r="O110" i="31"/>
  <c r="P110" i="31"/>
  <c r="Q110" i="31"/>
  <c r="N129" i="31"/>
  <c r="Q129" i="31"/>
  <c r="P129" i="31"/>
  <c r="R129" i="31"/>
  <c r="J129" i="31"/>
  <c r="K129" i="31"/>
  <c r="L129" i="31"/>
  <c r="I129" i="31"/>
  <c r="M129" i="31"/>
  <c r="I128" i="31"/>
  <c r="K128" i="31"/>
  <c r="J128" i="31"/>
  <c r="M128" i="31"/>
  <c r="O128" i="31"/>
  <c r="P128" i="31"/>
  <c r="N128" i="31"/>
  <c r="Q128" i="31"/>
  <c r="R128" i="31"/>
  <c r="I114" i="31"/>
  <c r="J114" i="31"/>
  <c r="O114" i="31"/>
  <c r="Q114" i="31"/>
  <c r="R114" i="31"/>
  <c r="P114" i="31"/>
  <c r="M110" i="31"/>
  <c r="K114" i="31"/>
  <c r="L110" i="31"/>
  <c r="N110" i="31"/>
  <c r="Y66" i="32"/>
  <c r="M66" i="32"/>
  <c r="N66" i="32"/>
  <c r="O66" i="32"/>
  <c r="P66" i="32"/>
  <c r="Q66" i="32"/>
  <c r="R66" i="32"/>
  <c r="S66" i="32"/>
  <c r="T66" i="32"/>
  <c r="U66" i="32"/>
  <c r="V66" i="32"/>
  <c r="W66" i="32"/>
  <c r="X66" i="32"/>
  <c r="L66" i="32"/>
  <c r="U57" i="17" l="1"/>
  <c r="U66" i="17"/>
  <c r="U73" i="17"/>
  <c r="Y11" i="32"/>
  <c r="Y13" i="32"/>
  <c r="Y14" i="32"/>
  <c r="Y16" i="32"/>
  <c r="Y17" i="32"/>
  <c r="Y21" i="32"/>
  <c r="Y25" i="32" s="1"/>
  <c r="Y23" i="32"/>
  <c r="Y30" i="32"/>
  <c r="Y32" i="32"/>
  <c r="Y34" i="32"/>
  <c r="Y38" i="32"/>
  <c r="Y49" i="32"/>
  <c r="Y39" i="32" s="1"/>
  <c r="Y40" i="32" s="1"/>
  <c r="Y56" i="32"/>
  <c r="Y60" i="32"/>
  <c r="Y64" i="32"/>
  <c r="Y73" i="32"/>
  <c r="Y79" i="32"/>
  <c r="Y83" i="32"/>
  <c r="Y84" i="32"/>
  <c r="Y85" i="32"/>
  <c r="Y102" i="32"/>
  <c r="Y103" i="32"/>
  <c r="Y104" i="32"/>
  <c r="Y107" i="32"/>
  <c r="Y108" i="32"/>
  <c r="Y109" i="32"/>
  <c r="Y114" i="32"/>
  <c r="Y118" i="32" s="1"/>
  <c r="Y133" i="32"/>
  <c r="Y134" i="32"/>
  <c r="Y135" i="32"/>
  <c r="Y136" i="32"/>
  <c r="K10" i="44"/>
  <c r="L10" i="44"/>
  <c r="M10" i="44"/>
  <c r="N61" i="31"/>
  <c r="O61" i="31"/>
  <c r="P61" i="31"/>
  <c r="Q61" i="31"/>
  <c r="R61" i="31"/>
  <c r="F42" i="52"/>
  <c r="F44" i="52" s="1"/>
  <c r="F26" i="52"/>
  <c r="Y94" i="32" l="1"/>
  <c r="Y41" i="32"/>
  <c r="Y42" i="32" s="1"/>
  <c r="Y105" i="32"/>
  <c r="Y67" i="32"/>
  <c r="Y69" i="32"/>
  <c r="Y82" i="32"/>
  <c r="Y80" i="32" s="1"/>
  <c r="Y43" i="32"/>
  <c r="Y65" i="32"/>
  <c r="Y63" i="32"/>
  <c r="Y110" i="32"/>
  <c r="U58" i="17"/>
  <c r="U59" i="17" s="1"/>
  <c r="Y131" i="32"/>
  <c r="Y137" i="32"/>
  <c r="Y112" i="32" l="1"/>
  <c r="Y89" i="32"/>
  <c r="Y81" i="32"/>
  <c r="Y91" i="32" l="1"/>
  <c r="Y98" i="32" s="1"/>
  <c r="M62" i="32" l="1"/>
  <c r="N62" i="32"/>
  <c r="O62" i="32"/>
  <c r="P62" i="32"/>
  <c r="Q62" i="32"/>
  <c r="R62" i="32"/>
  <c r="S62" i="32"/>
  <c r="T62" i="32"/>
  <c r="U62" i="32"/>
  <c r="V62" i="32"/>
  <c r="W62" i="32"/>
  <c r="L62" i="32"/>
  <c r="R111" i="31" l="1"/>
  <c r="Q111" i="31"/>
  <c r="P111" i="31"/>
  <c r="O111" i="31"/>
  <c r="N111" i="31"/>
  <c r="M111" i="31"/>
  <c r="L111" i="31"/>
  <c r="K111" i="31"/>
  <c r="I111" i="31"/>
  <c r="X62" i="32" l="1"/>
  <c r="D28" i="52"/>
  <c r="E28" i="52"/>
  <c r="G28" i="52"/>
  <c r="J28" i="52"/>
  <c r="K28" i="52"/>
  <c r="L28" i="52"/>
  <c r="M28" i="52"/>
  <c r="H28" i="52"/>
  <c r="I28" i="52"/>
  <c r="R65" i="31" l="1"/>
  <c r="M8" i="41" s="1"/>
  <c r="P65" i="31"/>
  <c r="K8" i="41" s="1"/>
  <c r="Q65" i="31"/>
  <c r="L8" i="41" s="1"/>
  <c r="O65" i="31"/>
  <c r="J8" i="41" s="1"/>
  <c r="N65" i="31"/>
  <c r="I8" i="41" s="1"/>
  <c r="K65" i="31"/>
  <c r="F8" i="41" s="1"/>
  <c r="J65" i="31"/>
  <c r="E8" i="41" s="1"/>
  <c r="L65" i="31"/>
  <c r="G8" i="41" s="1"/>
  <c r="I65" i="31"/>
  <c r="D8" i="41" s="1"/>
  <c r="M65" i="31"/>
  <c r="H8" i="41" s="1"/>
  <c r="K8" i="44" l="1"/>
  <c r="R63" i="31"/>
  <c r="M9" i="44" s="1"/>
  <c r="Q63" i="31"/>
  <c r="L9" i="44" s="1"/>
  <c r="L8" i="44"/>
  <c r="P63" i="31"/>
  <c r="K9" i="44" s="1"/>
  <c r="M8" i="44"/>
  <c r="O63" i="31"/>
  <c r="E10" i="52"/>
  <c r="J111" i="31" s="1"/>
  <c r="K32" i="32" l="1"/>
  <c r="J32" i="32"/>
  <c r="I32" i="32"/>
  <c r="H32" i="32"/>
  <c r="M57" i="25" l="1"/>
  <c r="M58" i="25" s="1"/>
  <c r="L57" i="25"/>
  <c r="L58" i="25" s="1"/>
  <c r="K57" i="25"/>
  <c r="K58" i="25" s="1"/>
  <c r="J57" i="25"/>
  <c r="J58" i="25" s="1"/>
  <c r="I57" i="25"/>
  <c r="I58" i="25" s="1"/>
  <c r="H57" i="25"/>
  <c r="H58" i="25" s="1"/>
  <c r="G57" i="25"/>
  <c r="G58" i="25" s="1"/>
  <c r="F57" i="25"/>
  <c r="F58" i="25" s="1"/>
  <c r="E57" i="25"/>
  <c r="E58" i="25" s="1"/>
  <c r="X64" i="32" l="1"/>
  <c r="W64" i="32"/>
  <c r="V64" i="32"/>
  <c r="U64" i="32"/>
  <c r="T64" i="32"/>
  <c r="S64" i="32"/>
  <c r="R64" i="32"/>
  <c r="Q64" i="32"/>
  <c r="P64" i="32"/>
  <c r="O64" i="32"/>
  <c r="N64" i="32"/>
  <c r="J9" i="44"/>
  <c r="K66" i="25" l="1"/>
  <c r="L66" i="25"/>
  <c r="M66" i="25"/>
  <c r="K73" i="25"/>
  <c r="L73" i="25"/>
  <c r="M73" i="25"/>
  <c r="J8" i="44" l="1"/>
  <c r="O93" i="31" l="1"/>
  <c r="X73" i="32" l="1"/>
  <c r="X11" i="32" l="1"/>
  <c r="X13" i="32"/>
  <c r="X14" i="32"/>
  <c r="X16" i="32"/>
  <c r="X17" i="32"/>
  <c r="X21" i="32"/>
  <c r="X25" i="32" s="1"/>
  <c r="X23" i="32"/>
  <c r="X30" i="32"/>
  <c r="X32" i="32"/>
  <c r="X34" i="32"/>
  <c r="X38" i="32"/>
  <c r="X49" i="32"/>
  <c r="X39" i="32" s="1"/>
  <c r="X56" i="32"/>
  <c r="X60" i="32"/>
  <c r="X79" i="32"/>
  <c r="X83" i="32"/>
  <c r="X84" i="32"/>
  <c r="X85" i="32"/>
  <c r="X102" i="32"/>
  <c r="X103" i="32"/>
  <c r="X104" i="32"/>
  <c r="X107" i="32"/>
  <c r="X108" i="32"/>
  <c r="X109" i="32"/>
  <c r="X114" i="32"/>
  <c r="X118" i="32" s="1"/>
  <c r="X133" i="32"/>
  <c r="X134" i="32"/>
  <c r="X135" i="32"/>
  <c r="X136" i="32"/>
  <c r="X41" i="32" l="1"/>
  <c r="X67" i="32"/>
  <c r="X69" i="32"/>
  <c r="X82" i="32"/>
  <c r="X80" i="32" s="1"/>
  <c r="X43" i="32"/>
  <c r="X105" i="32"/>
  <c r="X63" i="32"/>
  <c r="X110" i="32"/>
  <c r="X112" i="32" s="1"/>
  <c r="X137" i="32"/>
  <c r="X40" i="32"/>
  <c r="X94" i="32" l="1"/>
  <c r="X89" i="32"/>
  <c r="X81" i="32"/>
  <c r="X42" i="32"/>
  <c r="X65" i="32"/>
  <c r="X131" i="32"/>
  <c r="X91" i="32" l="1"/>
  <c r="T94" i="32" l="1"/>
  <c r="X98" i="32"/>
  <c r="U94" i="32"/>
  <c r="V94" i="32"/>
  <c r="L15" i="44" l="1"/>
  <c r="Q93" i="31"/>
  <c r="M15" i="44"/>
  <c r="R93" i="31"/>
  <c r="W94" i="32"/>
  <c r="M94" i="32"/>
  <c r="O94" i="32"/>
  <c r="L94" i="32"/>
  <c r="Q94" i="32" l="1"/>
  <c r="R94" i="32"/>
  <c r="N94" i="32"/>
  <c r="P94" i="32"/>
  <c r="S94" i="32"/>
  <c r="P93" i="31"/>
  <c r="K15" i="44" l="1"/>
  <c r="J15" i="44" l="1"/>
  <c r="I15" i="44"/>
  <c r="H15" i="44"/>
  <c r="G15" i="44"/>
  <c r="F15" i="44"/>
  <c r="E15" i="44"/>
  <c r="D15" i="44"/>
  <c r="J10" i="44"/>
  <c r="I10" i="44"/>
  <c r="H10" i="44"/>
  <c r="G10" i="44"/>
  <c r="F10" i="44"/>
  <c r="E10" i="44"/>
  <c r="D10" i="44"/>
  <c r="L14" i="41" l="1"/>
  <c r="K14" i="41"/>
  <c r="J14" i="41"/>
  <c r="I14" i="41"/>
  <c r="H14" i="41"/>
  <c r="G14" i="41"/>
  <c r="F14" i="41"/>
  <c r="E14" i="41"/>
  <c r="D14" i="41"/>
  <c r="M14" i="41"/>
  <c r="J66" i="25"/>
  <c r="I66" i="25"/>
  <c r="H66" i="25"/>
  <c r="G66" i="25"/>
  <c r="F66" i="25"/>
  <c r="E66" i="25"/>
  <c r="D66" i="25"/>
  <c r="J73" i="25"/>
  <c r="I73" i="25"/>
  <c r="H73" i="25"/>
  <c r="G73" i="25"/>
  <c r="F73" i="25"/>
  <c r="E73" i="25"/>
  <c r="D73" i="25"/>
  <c r="E19" i="41" l="1"/>
  <c r="F19" i="41"/>
  <c r="G19" i="41"/>
  <c r="H19" i="41"/>
  <c r="I19" i="41"/>
  <c r="J19" i="41"/>
  <c r="K19" i="41"/>
  <c r="L19" i="41"/>
  <c r="M19" i="41"/>
  <c r="D19" i="41"/>
  <c r="E15" i="41"/>
  <c r="F15" i="41"/>
  <c r="G15" i="41"/>
  <c r="H15" i="41"/>
  <c r="I15" i="41"/>
  <c r="J15" i="41"/>
  <c r="K15" i="41"/>
  <c r="L15" i="41"/>
  <c r="M15" i="41"/>
  <c r="D15" i="41"/>
  <c r="E18" i="41"/>
  <c r="F18" i="41"/>
  <c r="G18" i="41"/>
  <c r="H18" i="41"/>
  <c r="I18" i="41"/>
  <c r="J18" i="41"/>
  <c r="K18" i="41"/>
  <c r="L18" i="41"/>
  <c r="M18" i="41"/>
  <c r="D18" i="41"/>
  <c r="E17" i="41"/>
  <c r="F17" i="41"/>
  <c r="G17" i="41"/>
  <c r="H17" i="41"/>
  <c r="I17" i="41"/>
  <c r="J17" i="41"/>
  <c r="K17" i="41"/>
  <c r="L17" i="41"/>
  <c r="M17" i="41"/>
  <c r="D17" i="41"/>
  <c r="E16" i="41"/>
  <c r="F16" i="41"/>
  <c r="G16" i="41"/>
  <c r="H16" i="41"/>
  <c r="I16" i="41"/>
  <c r="J16" i="41"/>
  <c r="K16" i="41"/>
  <c r="L16" i="41"/>
  <c r="M16" i="41"/>
  <c r="D16" i="41"/>
  <c r="E13" i="41"/>
  <c r="F13" i="41"/>
  <c r="G13" i="41"/>
  <c r="H13" i="41"/>
  <c r="I13" i="41"/>
  <c r="J13" i="41"/>
  <c r="K13" i="41"/>
  <c r="L13" i="41"/>
  <c r="M13" i="41"/>
  <c r="D13" i="41"/>
  <c r="E12" i="41"/>
  <c r="F12" i="41"/>
  <c r="G12" i="41"/>
  <c r="H12" i="41"/>
  <c r="I12" i="41"/>
  <c r="J12" i="41"/>
  <c r="K12" i="41"/>
  <c r="L12" i="41"/>
  <c r="M12" i="41"/>
  <c r="D12" i="41"/>
  <c r="E11" i="41"/>
  <c r="F11" i="41"/>
  <c r="G11" i="41"/>
  <c r="H11" i="41"/>
  <c r="I11" i="41"/>
  <c r="J11" i="41"/>
  <c r="K11" i="41"/>
  <c r="L11" i="41"/>
  <c r="M11" i="41"/>
  <c r="D11" i="41"/>
  <c r="E20" i="41" l="1"/>
  <c r="D20" i="41"/>
  <c r="M20" i="41"/>
  <c r="H20" i="41"/>
  <c r="G20" i="41"/>
  <c r="F20" i="41"/>
  <c r="L20" i="41"/>
  <c r="K20" i="41"/>
  <c r="J20" i="41"/>
  <c r="I20" i="41"/>
  <c r="M24" i="41" l="1"/>
  <c r="L24" i="41"/>
  <c r="K24" i="41"/>
  <c r="J24" i="41"/>
  <c r="R132" i="31"/>
  <c r="M11" i="44" s="1"/>
  <c r="R133" i="31"/>
  <c r="R134" i="31"/>
  <c r="R135" i="31"/>
  <c r="M12" i="44" s="1"/>
  <c r="R106" i="31"/>
  <c r="R107" i="31"/>
  <c r="R108" i="31"/>
  <c r="R101" i="31"/>
  <c r="R102" i="31"/>
  <c r="R103" i="31"/>
  <c r="M14" i="44"/>
  <c r="R78" i="31"/>
  <c r="R82" i="31"/>
  <c r="R83" i="31"/>
  <c r="R84" i="31"/>
  <c r="M13" i="44" s="1"/>
  <c r="R11" i="31"/>
  <c r="R59" i="31"/>
  <c r="R55" i="31"/>
  <c r="R48" i="31"/>
  <c r="R37" i="31"/>
  <c r="R33" i="31"/>
  <c r="R31" i="31"/>
  <c r="R29" i="31"/>
  <c r="R20" i="31"/>
  <c r="R24" i="31" s="1"/>
  <c r="R22" i="31"/>
  <c r="R16" i="31"/>
  <c r="R13" i="31"/>
  <c r="R14" i="31"/>
  <c r="R72" i="31"/>
  <c r="R81" i="31" l="1"/>
  <c r="R79" i="31" s="1"/>
  <c r="M18" i="44" s="1"/>
  <c r="R42" i="31"/>
  <c r="M16" i="44"/>
  <c r="R136" i="31"/>
  <c r="R113" i="31"/>
  <c r="R117" i="31" s="1"/>
  <c r="R38" i="31"/>
  <c r="R39" i="31" s="1"/>
  <c r="R109" i="31"/>
  <c r="R104" i="31"/>
  <c r="R66" i="31"/>
  <c r="R62" i="31"/>
  <c r="W11" i="32"/>
  <c r="W133" i="32"/>
  <c r="W134" i="32"/>
  <c r="W135" i="32"/>
  <c r="W136" i="32"/>
  <c r="W107" i="32"/>
  <c r="W108" i="32"/>
  <c r="W109" i="32"/>
  <c r="W114" i="32"/>
  <c r="W118" i="32" s="1"/>
  <c r="W102" i="32"/>
  <c r="W103" i="32"/>
  <c r="W104" i="32"/>
  <c r="W79" i="32"/>
  <c r="W83" i="32"/>
  <c r="W84" i="32"/>
  <c r="W85" i="32"/>
  <c r="W73" i="32"/>
  <c r="W60" i="32"/>
  <c r="W69" i="32" s="1"/>
  <c r="W56" i="32"/>
  <c r="W49" i="32"/>
  <c r="W39" i="32" s="1"/>
  <c r="W38" i="32"/>
  <c r="W34" i="32"/>
  <c r="W32" i="32"/>
  <c r="W30" i="32"/>
  <c r="W21" i="32"/>
  <c r="W25" i="32" s="1"/>
  <c r="W23" i="32"/>
  <c r="W16" i="32"/>
  <c r="W17" i="32"/>
  <c r="W13" i="32"/>
  <c r="W14" i="32"/>
  <c r="L16" i="32"/>
  <c r="M16" i="32"/>
  <c r="W41" i="32" l="1"/>
  <c r="W42" i="32" s="1"/>
  <c r="R88" i="31"/>
  <c r="W40" i="32"/>
  <c r="W43" i="32"/>
  <c r="M19" i="44"/>
  <c r="M20" i="44" s="1"/>
  <c r="R40" i="31"/>
  <c r="R41" i="31" s="1"/>
  <c r="W105" i="32"/>
  <c r="W82" i="32"/>
  <c r="W80" i="32" s="1"/>
  <c r="R130" i="31"/>
  <c r="R80" i="31"/>
  <c r="M22" i="44" s="1"/>
  <c r="R64" i="31"/>
  <c r="W137" i="32"/>
  <c r="W110" i="32"/>
  <c r="W112" i="32" s="1"/>
  <c r="W63" i="32"/>
  <c r="W67" i="32"/>
  <c r="L14" i="44"/>
  <c r="K14" i="44"/>
  <c r="J14" i="44"/>
  <c r="I14" i="44"/>
  <c r="H14" i="44"/>
  <c r="G14" i="44"/>
  <c r="F14" i="44"/>
  <c r="E14" i="44"/>
  <c r="D14" i="44"/>
  <c r="R90" i="31" l="1"/>
  <c r="R97" i="31" s="1"/>
  <c r="M23" i="44"/>
  <c r="W131" i="32"/>
  <c r="W89" i="32"/>
  <c r="W65" i="32"/>
  <c r="W81" i="32"/>
  <c r="M24" i="44" l="1"/>
  <c r="M25" i="44"/>
  <c r="M26" i="44" s="1"/>
  <c r="W91" i="32"/>
  <c r="W98" i="32" s="1"/>
  <c r="J23" i="32" l="1"/>
  <c r="I23" i="32"/>
  <c r="H23" i="32"/>
  <c r="J21" i="32"/>
  <c r="J25" i="32" s="1"/>
  <c r="I21" i="32"/>
  <c r="I25" i="32" s="1"/>
  <c r="H21" i="32"/>
  <c r="H25" i="32" s="1"/>
  <c r="D24" i="41" l="1"/>
  <c r="E24" i="41"/>
  <c r="F24" i="41"/>
  <c r="G24" i="41"/>
  <c r="H24" i="41"/>
  <c r="I24" i="41"/>
  <c r="D8" i="44"/>
  <c r="E8" i="44"/>
  <c r="F8" i="44"/>
  <c r="H8" i="44"/>
  <c r="G8" i="44"/>
  <c r="I8" i="44"/>
  <c r="T114" i="32"/>
  <c r="T118" i="32" s="1"/>
  <c r="U114" i="32"/>
  <c r="U118" i="32" s="1"/>
  <c r="V114" i="32"/>
  <c r="V118" i="32" s="1"/>
  <c r="L114" i="32"/>
  <c r="L118" i="32" s="1"/>
  <c r="M114" i="32"/>
  <c r="M118" i="32" s="1"/>
  <c r="N114" i="32"/>
  <c r="N118" i="32" s="1"/>
  <c r="O114" i="32"/>
  <c r="O118" i="32" s="1"/>
  <c r="P114" i="32"/>
  <c r="P118" i="32" s="1"/>
  <c r="Q114" i="32"/>
  <c r="Q118" i="32" s="1"/>
  <c r="R114" i="32"/>
  <c r="R118" i="32" s="1"/>
  <c r="S114" i="32"/>
  <c r="S118" i="32" s="1"/>
  <c r="K23" i="32" l="1"/>
  <c r="K21" i="32"/>
  <c r="K25" i="32" s="1"/>
  <c r="M84" i="32"/>
  <c r="N84" i="32"/>
  <c r="O84" i="32"/>
  <c r="P84" i="32"/>
  <c r="Q84" i="32"/>
  <c r="R84" i="32"/>
  <c r="S84" i="32"/>
  <c r="T109" i="32"/>
  <c r="U109" i="32"/>
  <c r="V56" i="32"/>
  <c r="L84" i="32"/>
  <c r="M104" i="32"/>
  <c r="N104" i="32"/>
  <c r="O104" i="32"/>
  <c r="P104" i="32"/>
  <c r="Q104" i="32"/>
  <c r="R104" i="32"/>
  <c r="S104" i="32"/>
  <c r="T104" i="32"/>
  <c r="U104" i="32"/>
  <c r="V104" i="32"/>
  <c r="L104" i="32"/>
  <c r="M134" i="32"/>
  <c r="S134" i="32"/>
  <c r="T134" i="32"/>
  <c r="U134" i="32"/>
  <c r="V134" i="32"/>
  <c r="L134" i="32"/>
  <c r="P108" i="32"/>
  <c r="Q108" i="32"/>
  <c r="R108" i="32"/>
  <c r="S108" i="32"/>
  <c r="T108" i="32"/>
  <c r="U108" i="32"/>
  <c r="V108" i="32"/>
  <c r="P103" i="32"/>
  <c r="Q103" i="32"/>
  <c r="R103" i="32"/>
  <c r="S103" i="32"/>
  <c r="N107" i="32"/>
  <c r="P107" i="32"/>
  <c r="Q107" i="32"/>
  <c r="R107" i="32"/>
  <c r="T79" i="32"/>
  <c r="V107" i="32"/>
  <c r="M30" i="32"/>
  <c r="N30" i="32"/>
  <c r="O102" i="32"/>
  <c r="R102" i="32"/>
  <c r="S102" i="32"/>
  <c r="U34" i="32"/>
  <c r="V34" i="32"/>
  <c r="L30" i="32"/>
  <c r="U83" i="32"/>
  <c r="V83" i="32"/>
  <c r="U85" i="32"/>
  <c r="V85" i="32"/>
  <c r="U133" i="32"/>
  <c r="V133" i="32"/>
  <c r="U135" i="32"/>
  <c r="V135" i="32"/>
  <c r="U136" i="32"/>
  <c r="V136" i="32"/>
  <c r="T85" i="32"/>
  <c r="S85" i="32"/>
  <c r="R85" i="32"/>
  <c r="Q85" i="32"/>
  <c r="P85" i="32"/>
  <c r="O85" i="32"/>
  <c r="N85" i="32"/>
  <c r="M85" i="32"/>
  <c r="L85" i="32"/>
  <c r="J84" i="31"/>
  <c r="E13" i="44" s="1"/>
  <c r="K84" i="31"/>
  <c r="F13" i="44" s="1"/>
  <c r="L84" i="31"/>
  <c r="G13" i="44" s="1"/>
  <c r="M84" i="31"/>
  <c r="H13" i="44" s="1"/>
  <c r="N84" i="31"/>
  <c r="I13" i="44" s="1"/>
  <c r="O84" i="31"/>
  <c r="J13" i="44" s="1"/>
  <c r="P84" i="31"/>
  <c r="K13" i="44" s="1"/>
  <c r="Q84" i="31"/>
  <c r="L13" i="44" s="1"/>
  <c r="I84" i="31"/>
  <c r="D13" i="44" s="1"/>
  <c r="J83" i="31"/>
  <c r="I83" i="31"/>
  <c r="T136" i="32"/>
  <c r="S136" i="32"/>
  <c r="R136" i="32"/>
  <c r="Q136" i="32"/>
  <c r="P136" i="32"/>
  <c r="O136" i="32"/>
  <c r="N136" i="32"/>
  <c r="M136" i="32"/>
  <c r="L136" i="32"/>
  <c r="T135" i="32"/>
  <c r="S135" i="32"/>
  <c r="R135" i="32"/>
  <c r="Q135" i="32"/>
  <c r="P135" i="32"/>
  <c r="O135" i="32"/>
  <c r="N135" i="32"/>
  <c r="M135" i="32"/>
  <c r="L135" i="32"/>
  <c r="T133" i="32"/>
  <c r="S133" i="32"/>
  <c r="R133" i="32"/>
  <c r="Q133" i="32"/>
  <c r="P133" i="32"/>
  <c r="O133" i="32"/>
  <c r="N133" i="32"/>
  <c r="M133" i="32"/>
  <c r="L133" i="32"/>
  <c r="K109" i="32"/>
  <c r="K108" i="32"/>
  <c r="K107" i="32"/>
  <c r="T83" i="32"/>
  <c r="S83" i="32"/>
  <c r="R83" i="32"/>
  <c r="Q83" i="32"/>
  <c r="P83" i="32"/>
  <c r="O83" i="32"/>
  <c r="N83" i="32"/>
  <c r="M83" i="32"/>
  <c r="L83" i="32"/>
  <c r="K62" i="32"/>
  <c r="K60" i="32"/>
  <c r="Q135" i="31"/>
  <c r="L12" i="44" s="1"/>
  <c r="P135" i="31"/>
  <c r="K12" i="44" s="1"/>
  <c r="O135" i="31"/>
  <c r="J12" i="44" s="1"/>
  <c r="N135" i="31"/>
  <c r="I12" i="44" s="1"/>
  <c r="M135" i="31"/>
  <c r="H12" i="44" s="1"/>
  <c r="L135" i="31"/>
  <c r="G12" i="44" s="1"/>
  <c r="K135" i="31"/>
  <c r="F12" i="44" s="1"/>
  <c r="J135" i="31"/>
  <c r="E12" i="44" s="1"/>
  <c r="I135" i="31"/>
  <c r="D12" i="44" s="1"/>
  <c r="Q134" i="31"/>
  <c r="P134" i="31"/>
  <c r="O134" i="31"/>
  <c r="N134" i="31"/>
  <c r="M134" i="31"/>
  <c r="L134" i="31"/>
  <c r="K134" i="31"/>
  <c r="J134" i="31"/>
  <c r="Q132" i="31"/>
  <c r="L11" i="44" s="1"/>
  <c r="P132" i="31"/>
  <c r="K11" i="44" s="1"/>
  <c r="O132" i="31"/>
  <c r="J11" i="44" s="1"/>
  <c r="N132" i="31"/>
  <c r="I11" i="44" s="1"/>
  <c r="M132" i="31"/>
  <c r="H11" i="44" s="1"/>
  <c r="L132" i="31"/>
  <c r="G11" i="44" s="1"/>
  <c r="K132" i="31"/>
  <c r="F11" i="44" s="1"/>
  <c r="J132" i="31"/>
  <c r="E11" i="44" s="1"/>
  <c r="I132" i="31"/>
  <c r="D11" i="44" s="1"/>
  <c r="I134" i="31"/>
  <c r="H108" i="31"/>
  <c r="H107" i="31"/>
  <c r="H106" i="31"/>
  <c r="J103" i="31"/>
  <c r="I103" i="31"/>
  <c r="H61" i="31"/>
  <c r="H59" i="31"/>
  <c r="J55" i="31"/>
  <c r="I55" i="31"/>
  <c r="H22" i="31"/>
  <c r="H20" i="31"/>
  <c r="H24" i="31" s="1"/>
  <c r="Q82" i="31"/>
  <c r="P82" i="31"/>
  <c r="O82" i="31"/>
  <c r="N82" i="31"/>
  <c r="M82" i="31"/>
  <c r="L82" i="31"/>
  <c r="K82" i="31"/>
  <c r="J82" i="31"/>
  <c r="I82" i="31"/>
  <c r="Q78" i="31"/>
  <c r="P78" i="31"/>
  <c r="O78" i="31"/>
  <c r="N78" i="31"/>
  <c r="M78" i="31"/>
  <c r="L78" i="31"/>
  <c r="K78" i="31"/>
  <c r="J78" i="31"/>
  <c r="I78" i="31"/>
  <c r="I29" i="31"/>
  <c r="Q101" i="31"/>
  <c r="P101" i="31"/>
  <c r="O101" i="31"/>
  <c r="N101" i="31"/>
  <c r="M101" i="31"/>
  <c r="L101" i="31"/>
  <c r="K101" i="31"/>
  <c r="J101" i="31"/>
  <c r="K16" i="44" l="1"/>
  <c r="L16" i="44"/>
  <c r="H109" i="31"/>
  <c r="N13" i="32"/>
  <c r="N14" i="32"/>
  <c r="L14" i="32"/>
  <c r="V14" i="32"/>
  <c r="U14" i="32"/>
  <c r="T13" i="32"/>
  <c r="T14" i="32"/>
  <c r="S14" i="32"/>
  <c r="R14" i="32"/>
  <c r="Q14" i="32"/>
  <c r="M13" i="32"/>
  <c r="M14" i="32"/>
  <c r="P14" i="32"/>
  <c r="O14" i="32"/>
  <c r="V13" i="32"/>
  <c r="T17" i="32"/>
  <c r="Q13" i="32"/>
  <c r="V17" i="32"/>
  <c r="U17" i="32"/>
  <c r="S13" i="32"/>
  <c r="R13" i="32"/>
  <c r="L13" i="32"/>
  <c r="U13" i="32"/>
  <c r="P13" i="32"/>
  <c r="O13" i="32"/>
  <c r="U16" i="32"/>
  <c r="R17" i="32"/>
  <c r="T16" i="32"/>
  <c r="Q17" i="32"/>
  <c r="S16" i="32"/>
  <c r="P17" i="32"/>
  <c r="L17" i="32"/>
  <c r="N16" i="32"/>
  <c r="O16" i="32"/>
  <c r="V16" i="32"/>
  <c r="S17" i="32"/>
  <c r="R16" i="32"/>
  <c r="O17" i="32"/>
  <c r="M17" i="32"/>
  <c r="P16" i="32"/>
  <c r="N17" i="32"/>
  <c r="Q16" i="32"/>
  <c r="N11" i="32"/>
  <c r="M60" i="32"/>
  <c r="Q102" i="32"/>
  <c r="Q105" i="32" s="1"/>
  <c r="Q21" i="32"/>
  <c r="Q25" i="32" s="1"/>
  <c r="M11" i="32"/>
  <c r="Q11" i="32"/>
  <c r="R11" i="32"/>
  <c r="P30" i="32"/>
  <c r="V38" i="32"/>
  <c r="N102" i="32"/>
  <c r="M34" i="32"/>
  <c r="U38" i="32"/>
  <c r="L21" i="32"/>
  <c r="M23" i="32"/>
  <c r="M24" i="32" s="1"/>
  <c r="O23" i="32"/>
  <c r="O24" i="32" s="1"/>
  <c r="P102" i="32"/>
  <c r="P105" i="32" s="1"/>
  <c r="U23" i="32"/>
  <c r="Y24" i="32" s="1"/>
  <c r="M107" i="32"/>
  <c r="R21" i="32"/>
  <c r="R25" i="32" s="1"/>
  <c r="M21" i="32"/>
  <c r="N23" i="32"/>
  <c r="N24" i="32" s="1"/>
  <c r="T21" i="32"/>
  <c r="V73" i="32"/>
  <c r="O21" i="32"/>
  <c r="Q23" i="32"/>
  <c r="U30" i="32"/>
  <c r="P11" i="32"/>
  <c r="T11" i="32"/>
  <c r="T23" i="32"/>
  <c r="X24" i="32" s="1"/>
  <c r="O107" i="32"/>
  <c r="S11" i="32"/>
  <c r="V103" i="32"/>
  <c r="S23" i="32"/>
  <c r="W24" i="32" s="1"/>
  <c r="P21" i="32"/>
  <c r="P25" i="32" s="1"/>
  <c r="S30" i="32"/>
  <c r="N21" i="32"/>
  <c r="Q30" i="32"/>
  <c r="O30" i="32"/>
  <c r="U56" i="32"/>
  <c r="L23" i="32"/>
  <c r="L24" i="32" s="1"/>
  <c r="R23" i="32"/>
  <c r="V11" i="32"/>
  <c r="P23" i="32"/>
  <c r="L56" i="32"/>
  <c r="U11" i="32"/>
  <c r="R30" i="32"/>
  <c r="T30" i="32"/>
  <c r="U73" i="32"/>
  <c r="V30" i="32"/>
  <c r="V21" i="32"/>
  <c r="V23" i="32"/>
  <c r="Z24" i="32" s="1"/>
  <c r="O11" i="32"/>
  <c r="U21" i="32"/>
  <c r="L109" i="32"/>
  <c r="S21" i="32"/>
  <c r="M109" i="32"/>
  <c r="M56" i="32"/>
  <c r="V137" i="32"/>
  <c r="U49" i="32"/>
  <c r="U39" i="32" s="1"/>
  <c r="U137" i="32"/>
  <c r="V49" i="32"/>
  <c r="V39" i="32" s="1"/>
  <c r="U107" i="32"/>
  <c r="U110" i="32" s="1"/>
  <c r="V79" i="32"/>
  <c r="U79" i="32"/>
  <c r="V32" i="32"/>
  <c r="V60" i="32"/>
  <c r="Z61" i="32" s="1"/>
  <c r="V102" i="32"/>
  <c r="V84" i="32"/>
  <c r="U84" i="32"/>
  <c r="U103" i="32"/>
  <c r="V109" i="32"/>
  <c r="V110" i="32" s="1"/>
  <c r="U102" i="32"/>
  <c r="U32" i="32"/>
  <c r="U60" i="32"/>
  <c r="S137" i="32"/>
  <c r="T84" i="32"/>
  <c r="T137" i="32"/>
  <c r="N32" i="32"/>
  <c r="O32" i="32"/>
  <c r="L60" i="32"/>
  <c r="L11" i="32"/>
  <c r="R34" i="32"/>
  <c r="S34" i="32"/>
  <c r="R38" i="32"/>
  <c r="L73" i="32"/>
  <c r="O38" i="32"/>
  <c r="T49" i="32"/>
  <c r="T39" i="32" s="1"/>
  <c r="Q73" i="32"/>
  <c r="N79" i="32"/>
  <c r="S73" i="32"/>
  <c r="R73" i="32"/>
  <c r="T60" i="32"/>
  <c r="R105" i="32"/>
  <c r="P34" i="32"/>
  <c r="R49" i="32"/>
  <c r="R39" i="32" s="1"/>
  <c r="T56" i="32"/>
  <c r="R32" i="32"/>
  <c r="R79" i="32"/>
  <c r="N34" i="32"/>
  <c r="P49" i="32"/>
  <c r="S60" i="32"/>
  <c r="O34" i="32"/>
  <c r="Q49" i="32"/>
  <c r="P38" i="32"/>
  <c r="Q38" i="32"/>
  <c r="S105" i="32"/>
  <c r="Q34" i="32"/>
  <c r="S49" i="32"/>
  <c r="N56" i="32"/>
  <c r="N109" i="32"/>
  <c r="M73" i="32"/>
  <c r="N73" i="32"/>
  <c r="Q109" i="32"/>
  <c r="Q110" i="32" s="1"/>
  <c r="Q56" i="32"/>
  <c r="T103" i="32"/>
  <c r="T38" i="32"/>
  <c r="N134" i="32"/>
  <c r="N137" i="32" s="1"/>
  <c r="S109" i="32"/>
  <c r="S56" i="32"/>
  <c r="M102" i="32"/>
  <c r="M32" i="32"/>
  <c r="L49" i="32"/>
  <c r="L108" i="32"/>
  <c r="O134" i="32"/>
  <c r="O137" i="32" s="1"/>
  <c r="L107" i="32"/>
  <c r="L79" i="32"/>
  <c r="L32" i="32"/>
  <c r="T34" i="32"/>
  <c r="T102" i="32"/>
  <c r="O56" i="32"/>
  <c r="O109" i="32"/>
  <c r="O73" i="32"/>
  <c r="R109" i="32"/>
  <c r="R110" i="32" s="1"/>
  <c r="R56" i="32"/>
  <c r="M108" i="32"/>
  <c r="M49" i="32"/>
  <c r="P134" i="32"/>
  <c r="P137" i="32" s="1"/>
  <c r="S38" i="32"/>
  <c r="P73" i="32"/>
  <c r="S32" i="32"/>
  <c r="S107" i="32"/>
  <c r="N108" i="32"/>
  <c r="N49" i="32"/>
  <c r="Q134" i="32"/>
  <c r="Q137" i="32" s="1"/>
  <c r="L137" i="32"/>
  <c r="T32" i="32"/>
  <c r="T107" i="32"/>
  <c r="T110" i="32" s="1"/>
  <c r="L38" i="32"/>
  <c r="L103" i="32"/>
  <c r="O108" i="32"/>
  <c r="O49" i="32"/>
  <c r="R134" i="32"/>
  <c r="R137" i="32" s="1"/>
  <c r="M137" i="32"/>
  <c r="M38" i="32"/>
  <c r="L34" i="32"/>
  <c r="L102" i="32"/>
  <c r="N38" i="32"/>
  <c r="T73" i="32"/>
  <c r="S79" i="32"/>
  <c r="P56" i="32"/>
  <c r="P109" i="32"/>
  <c r="P110" i="32" s="1"/>
  <c r="P32" i="32"/>
  <c r="Q32" i="32"/>
  <c r="N60" i="32"/>
  <c r="M79" i="32"/>
  <c r="M103" i="32"/>
  <c r="N103" i="32"/>
  <c r="P60" i="32"/>
  <c r="P69" i="32" s="1"/>
  <c r="O79" i="32"/>
  <c r="O103" i="32"/>
  <c r="O105" i="32" s="1"/>
  <c r="Q60" i="32"/>
  <c r="Q69" i="32" s="1"/>
  <c r="P79" i="32"/>
  <c r="O60" i="32"/>
  <c r="R60" i="32"/>
  <c r="R69" i="32" s="1"/>
  <c r="Q79" i="32"/>
  <c r="Q106" i="31"/>
  <c r="O106" i="31"/>
  <c r="P106" i="31"/>
  <c r="I106" i="31"/>
  <c r="K106" i="31"/>
  <c r="L106" i="31"/>
  <c r="J106" i="31"/>
  <c r="M106" i="31"/>
  <c r="N106" i="31"/>
  <c r="I101" i="31"/>
  <c r="I72" i="31"/>
  <c r="O72" i="31"/>
  <c r="P72" i="31"/>
  <c r="Q72" i="31"/>
  <c r="J72" i="31"/>
  <c r="K72" i="31"/>
  <c r="L72" i="31"/>
  <c r="M72" i="31"/>
  <c r="N72" i="31"/>
  <c r="I20" i="31"/>
  <c r="I24" i="31" s="1"/>
  <c r="K22" i="31"/>
  <c r="J22" i="31"/>
  <c r="I22" i="31"/>
  <c r="M22" i="31"/>
  <c r="Q22" i="31"/>
  <c r="R23" i="31" s="1"/>
  <c r="M20" i="31"/>
  <c r="M24" i="31" s="1"/>
  <c r="N22" i="31"/>
  <c r="O22" i="31"/>
  <c r="P22" i="31"/>
  <c r="N20" i="31"/>
  <c r="N24" i="31" s="1"/>
  <c r="O20" i="31"/>
  <c r="O24" i="31" s="1"/>
  <c r="P20" i="31"/>
  <c r="P24" i="31" s="1"/>
  <c r="L20" i="31"/>
  <c r="L24" i="31" s="1"/>
  <c r="Q20" i="31"/>
  <c r="L22" i="31"/>
  <c r="J20" i="31"/>
  <c r="J24" i="31" s="1"/>
  <c r="K20" i="31"/>
  <c r="K24" i="31" s="1"/>
  <c r="K83" i="31"/>
  <c r="O83" i="31"/>
  <c r="P83" i="31"/>
  <c r="K103" i="31"/>
  <c r="L103" i="31"/>
  <c r="M103" i="31"/>
  <c r="N103" i="31"/>
  <c r="O103" i="31"/>
  <c r="P103" i="31"/>
  <c r="Q103" i="31"/>
  <c r="J133" i="31"/>
  <c r="J136" i="31" s="1"/>
  <c r="K133" i="31"/>
  <c r="K136" i="31" s="1"/>
  <c r="L133" i="31"/>
  <c r="L136" i="31" s="1"/>
  <c r="M133" i="31"/>
  <c r="M136" i="31" s="1"/>
  <c r="N133" i="31"/>
  <c r="N136" i="31" s="1"/>
  <c r="O133" i="31"/>
  <c r="O136" i="31" s="1"/>
  <c r="P133" i="31"/>
  <c r="P136" i="31" s="1"/>
  <c r="Q133" i="31"/>
  <c r="Q136" i="31" s="1"/>
  <c r="I133" i="31"/>
  <c r="I136" i="31" s="1"/>
  <c r="J107" i="31"/>
  <c r="K107" i="31"/>
  <c r="L107" i="31"/>
  <c r="M107" i="31"/>
  <c r="N107" i="31"/>
  <c r="O107" i="31"/>
  <c r="P107" i="31"/>
  <c r="Q107" i="31"/>
  <c r="I107" i="31"/>
  <c r="J102" i="31"/>
  <c r="J104" i="31" s="1"/>
  <c r="K102" i="31"/>
  <c r="L102" i="31"/>
  <c r="M102" i="31"/>
  <c r="N102" i="31"/>
  <c r="O102" i="31"/>
  <c r="P102" i="31"/>
  <c r="Q102" i="31"/>
  <c r="I102" i="31"/>
  <c r="I13" i="31"/>
  <c r="R41" i="32" l="1"/>
  <c r="U41" i="32"/>
  <c r="V41" i="32"/>
  <c r="T41" i="32"/>
  <c r="R21" i="31"/>
  <c r="Q24" i="31"/>
  <c r="R25" i="31" s="1"/>
  <c r="N22" i="32"/>
  <c r="N25" i="32"/>
  <c r="N26" i="32" s="1"/>
  <c r="X22" i="32"/>
  <c r="T25" i="32"/>
  <c r="X26" i="32" s="1"/>
  <c r="Y22" i="32"/>
  <c r="U25" i="32"/>
  <c r="M22" i="32"/>
  <c r="M25" i="32"/>
  <c r="M26" i="32" s="1"/>
  <c r="V25" i="32"/>
  <c r="Z26" i="32" s="1"/>
  <c r="Z22" i="32"/>
  <c r="O22" i="32"/>
  <c r="O25" i="32"/>
  <c r="O26" i="32" s="1"/>
  <c r="W22" i="32"/>
  <c r="S25" i="32"/>
  <c r="W26" i="32" s="1"/>
  <c r="L22" i="32"/>
  <c r="L25" i="32"/>
  <c r="L26" i="32" s="1"/>
  <c r="V69" i="32"/>
  <c r="O43" i="32"/>
  <c r="O39" i="32"/>
  <c r="O41" i="32" s="1"/>
  <c r="Q43" i="32"/>
  <c r="Q39" i="32"/>
  <c r="Q41" i="32" s="1"/>
  <c r="Q42" i="32" s="1"/>
  <c r="M43" i="32"/>
  <c r="M39" i="32"/>
  <c r="M40" i="32" s="1"/>
  <c r="P43" i="32"/>
  <c r="P39" i="32"/>
  <c r="P41" i="32" s="1"/>
  <c r="P42" i="32" s="1"/>
  <c r="S43" i="32"/>
  <c r="S39" i="32"/>
  <c r="S41" i="32" s="1"/>
  <c r="N43" i="32"/>
  <c r="N39" i="32"/>
  <c r="N41" i="32" s="1"/>
  <c r="L43" i="32"/>
  <c r="L39" i="32"/>
  <c r="L41" i="32" s="1"/>
  <c r="X61" i="32"/>
  <c r="T69" i="32"/>
  <c r="W61" i="32"/>
  <c r="S69" i="32"/>
  <c r="Y61" i="32"/>
  <c r="U69" i="32"/>
  <c r="N61" i="32"/>
  <c r="N69" i="32"/>
  <c r="L61" i="32"/>
  <c r="L69" i="32"/>
  <c r="O61" i="32"/>
  <c r="O69" i="32"/>
  <c r="M61" i="32"/>
  <c r="M69" i="32"/>
  <c r="T82" i="32"/>
  <c r="T80" i="32" s="1"/>
  <c r="T43" i="32"/>
  <c r="R82" i="32"/>
  <c r="R80" i="32" s="1"/>
  <c r="R43" i="32"/>
  <c r="V82" i="32"/>
  <c r="V80" i="32" s="1"/>
  <c r="V43" i="32"/>
  <c r="U40" i="32"/>
  <c r="U43" i="32"/>
  <c r="L64" i="32"/>
  <c r="M64" i="32"/>
  <c r="V22" i="32"/>
  <c r="U24" i="32"/>
  <c r="S22" i="32"/>
  <c r="U22" i="32"/>
  <c r="R24" i="32"/>
  <c r="P22" i="32"/>
  <c r="S24" i="32"/>
  <c r="T22" i="32"/>
  <c r="V24" i="32"/>
  <c r="T24" i="32"/>
  <c r="R22" i="32"/>
  <c r="P24" i="32"/>
  <c r="Q24" i="32"/>
  <c r="Q22" i="32"/>
  <c r="M13" i="31"/>
  <c r="J13" i="31"/>
  <c r="K13" i="31"/>
  <c r="L13" i="31"/>
  <c r="Q13" i="31"/>
  <c r="N13" i="31"/>
  <c r="O13" i="31"/>
  <c r="P13" i="31"/>
  <c r="N105" i="32"/>
  <c r="V112" i="32"/>
  <c r="U105" i="32"/>
  <c r="P61" i="32"/>
  <c r="V40" i="32"/>
  <c r="U82" i="32"/>
  <c r="U80" i="32" s="1"/>
  <c r="M110" i="32"/>
  <c r="M112" i="32" s="1"/>
  <c r="V105" i="32"/>
  <c r="U61" i="32"/>
  <c r="Q108" i="31"/>
  <c r="Q109" i="31" s="1"/>
  <c r="Q83" i="31"/>
  <c r="N108" i="31"/>
  <c r="N109" i="31" s="1"/>
  <c r="N83" i="31"/>
  <c r="M108" i="31"/>
  <c r="M109" i="31" s="1"/>
  <c r="M83" i="31"/>
  <c r="L108" i="31"/>
  <c r="L109" i="31" s="1"/>
  <c r="L83" i="31"/>
  <c r="R61" i="32"/>
  <c r="Q61" i="32"/>
  <c r="V61" i="32"/>
  <c r="T61" i="32"/>
  <c r="S61" i="32"/>
  <c r="V63" i="32"/>
  <c r="U112" i="32"/>
  <c r="U63" i="32"/>
  <c r="P82" i="32"/>
  <c r="P80" i="32" s="1"/>
  <c r="O110" i="32"/>
  <c r="O112" i="32" s="1"/>
  <c r="T40" i="32"/>
  <c r="Q112" i="32"/>
  <c r="L110" i="32"/>
  <c r="L112" i="32" s="1"/>
  <c r="N110" i="32"/>
  <c r="N112" i="32" s="1"/>
  <c r="T105" i="32"/>
  <c r="P112" i="32"/>
  <c r="T112" i="32"/>
  <c r="R112" i="32"/>
  <c r="Q82" i="32"/>
  <c r="S82" i="32"/>
  <c r="S89" i="32" s="1"/>
  <c r="L105" i="32"/>
  <c r="N63" i="32"/>
  <c r="N82" i="32"/>
  <c r="N89" i="32" s="1"/>
  <c r="S110" i="32"/>
  <c r="S112" i="32" s="1"/>
  <c r="T63" i="32"/>
  <c r="S63" i="32"/>
  <c r="L82" i="32"/>
  <c r="L89" i="32" s="1"/>
  <c r="O82" i="32"/>
  <c r="M63" i="32"/>
  <c r="O63" i="32"/>
  <c r="P63" i="32"/>
  <c r="M82" i="32"/>
  <c r="M89" i="32" s="1"/>
  <c r="L63" i="32"/>
  <c r="M105" i="32"/>
  <c r="R63" i="32"/>
  <c r="Q63" i="32"/>
  <c r="I109" i="31"/>
  <c r="O104" i="31"/>
  <c r="L104" i="31"/>
  <c r="P55" i="31"/>
  <c r="P108" i="31"/>
  <c r="P109" i="31" s="1"/>
  <c r="O55" i="31"/>
  <c r="O108" i="31"/>
  <c r="O109" i="31" s="1"/>
  <c r="K55" i="31"/>
  <c r="K108" i="31"/>
  <c r="K109" i="31" s="1"/>
  <c r="M104" i="31"/>
  <c r="J109" i="31"/>
  <c r="K104" i="31"/>
  <c r="N104" i="31"/>
  <c r="Q104" i="31"/>
  <c r="P104" i="31"/>
  <c r="I104" i="31"/>
  <c r="I21" i="31"/>
  <c r="I23" i="31"/>
  <c r="I14" i="31"/>
  <c r="L55" i="31"/>
  <c r="N55" i="31"/>
  <c r="Q55" i="31"/>
  <c r="M55" i="31"/>
  <c r="I48" i="31"/>
  <c r="M48" i="31"/>
  <c r="Q21" i="31"/>
  <c r="I25" i="31"/>
  <c r="O21" i="31"/>
  <c r="O23" i="31"/>
  <c r="P21" i="31"/>
  <c r="N21" i="31"/>
  <c r="P23" i="31"/>
  <c r="Q23" i="31"/>
  <c r="J21" i="31"/>
  <c r="J23" i="31"/>
  <c r="M21" i="31"/>
  <c r="K21" i="31"/>
  <c r="K23" i="31"/>
  <c r="N23" i="31"/>
  <c r="L23" i="31"/>
  <c r="M23" i="31"/>
  <c r="L21" i="31"/>
  <c r="J14" i="31"/>
  <c r="K14" i="31"/>
  <c r="L14" i="31"/>
  <c r="M14" i="31"/>
  <c r="P14" i="31"/>
  <c r="Q14" i="31"/>
  <c r="O14" i="31"/>
  <c r="N14" i="31"/>
  <c r="Q40" i="32" l="1"/>
  <c r="L40" i="32"/>
  <c r="N40" i="32"/>
  <c r="S40" i="32"/>
  <c r="P40" i="32"/>
  <c r="T89" i="32"/>
  <c r="M41" i="32"/>
  <c r="T81" i="32"/>
  <c r="R89" i="32"/>
  <c r="V89" i="32"/>
  <c r="U26" i="32"/>
  <c r="Y26" i="32"/>
  <c r="M81" i="31"/>
  <c r="M88" i="31" s="1"/>
  <c r="M42" i="31"/>
  <c r="I81" i="31"/>
  <c r="I88" i="31" s="1"/>
  <c r="I42" i="31"/>
  <c r="P81" i="32"/>
  <c r="R81" i="32"/>
  <c r="U81" i="32"/>
  <c r="V81" i="32"/>
  <c r="O131" i="32"/>
  <c r="P131" i="32"/>
  <c r="U65" i="32"/>
  <c r="N131" i="32"/>
  <c r="Q131" i="32"/>
  <c r="T131" i="32"/>
  <c r="S131" i="32"/>
  <c r="L131" i="32"/>
  <c r="M131" i="32"/>
  <c r="R131" i="32"/>
  <c r="N65" i="32"/>
  <c r="T65" i="32"/>
  <c r="S65" i="32"/>
  <c r="L65" i="32"/>
  <c r="S26" i="32"/>
  <c r="U89" i="32"/>
  <c r="O89" i="32"/>
  <c r="V131" i="32"/>
  <c r="Q65" i="32"/>
  <c r="R65" i="32"/>
  <c r="Q89" i="32"/>
  <c r="M65" i="32"/>
  <c r="U131" i="32"/>
  <c r="O65" i="32"/>
  <c r="V65" i="32"/>
  <c r="T26" i="32"/>
  <c r="P65" i="32"/>
  <c r="U42" i="32"/>
  <c r="P89" i="32"/>
  <c r="Q26" i="32"/>
  <c r="V26" i="32"/>
  <c r="R26" i="32"/>
  <c r="P26" i="32"/>
  <c r="U67" i="32"/>
  <c r="V67" i="32"/>
  <c r="Q80" i="32"/>
  <c r="S42" i="32"/>
  <c r="L42" i="32"/>
  <c r="S80" i="32"/>
  <c r="S91" i="32"/>
  <c r="S98" i="32" s="1"/>
  <c r="R40" i="32"/>
  <c r="O67" i="32"/>
  <c r="Q67" i="32"/>
  <c r="R67" i="32"/>
  <c r="M80" i="32"/>
  <c r="P67" i="32"/>
  <c r="O80" i="32"/>
  <c r="L67" i="32"/>
  <c r="L80" i="32"/>
  <c r="N80" i="32"/>
  <c r="N91" i="32"/>
  <c r="S67" i="32"/>
  <c r="O40" i="32"/>
  <c r="M67" i="32"/>
  <c r="N67" i="32"/>
  <c r="L91" i="32"/>
  <c r="T67" i="32"/>
  <c r="O25" i="31"/>
  <c r="P25" i="31"/>
  <c r="N25" i="31"/>
  <c r="M25" i="31"/>
  <c r="L25" i="31"/>
  <c r="J25" i="31"/>
  <c r="Q25" i="31"/>
  <c r="K25" i="31"/>
  <c r="T91" i="32" l="1"/>
  <c r="T98" i="32" s="1"/>
  <c r="R91" i="32"/>
  <c r="R98" i="32" s="1"/>
  <c r="V91" i="32"/>
  <c r="V98" i="32" s="1"/>
  <c r="O81" i="32"/>
  <c r="Q81" i="32"/>
  <c r="M81" i="32"/>
  <c r="N81" i="32"/>
  <c r="S81" i="32"/>
  <c r="L81" i="32"/>
  <c r="L98" i="32"/>
  <c r="N98" i="32"/>
  <c r="U91" i="32"/>
  <c r="U98" i="32" s="1"/>
  <c r="P91" i="32"/>
  <c r="O91" i="32"/>
  <c r="Q91" i="32"/>
  <c r="M91" i="32"/>
  <c r="V42" i="32"/>
  <c r="N42" i="32"/>
  <c r="T42" i="32"/>
  <c r="R42" i="32"/>
  <c r="O42" i="32"/>
  <c r="M42" i="32"/>
  <c r="K11" i="31"/>
  <c r="L11" i="31"/>
  <c r="M11" i="31"/>
  <c r="N11" i="31"/>
  <c r="O11" i="31"/>
  <c r="P11" i="31"/>
  <c r="Q11" i="31"/>
  <c r="I11" i="31"/>
  <c r="M98" i="32" l="1"/>
  <c r="Q98" i="32"/>
  <c r="O98" i="32"/>
  <c r="P98" i="32"/>
  <c r="J37" i="31"/>
  <c r="J11" i="31"/>
  <c r="M79" i="31"/>
  <c r="I79" i="31"/>
  <c r="O37" i="31"/>
  <c r="N37" i="31"/>
  <c r="L37" i="31"/>
  <c r="Q37" i="31"/>
  <c r="P37" i="31"/>
  <c r="K37" i="31"/>
  <c r="I37" i="31"/>
  <c r="I38" i="31"/>
  <c r="I39" i="31" s="1"/>
  <c r="M37" i="31"/>
  <c r="M38" i="31"/>
  <c r="M39" i="31" s="1"/>
  <c r="D57" i="25"/>
  <c r="D58" i="25" s="1"/>
  <c r="I80" i="31" l="1"/>
  <c r="D22" i="44" s="1"/>
  <c r="D18" i="44"/>
  <c r="M80" i="31"/>
  <c r="H22" i="44" s="1"/>
  <c r="H18" i="44"/>
  <c r="I40" i="31"/>
  <c r="M40" i="31"/>
  <c r="J48" i="31"/>
  <c r="J42" i="31" s="1"/>
  <c r="P48" i="31"/>
  <c r="P42" i="31" s="1"/>
  <c r="Q48" i="31"/>
  <c r="Q42" i="31" s="1"/>
  <c r="K48" i="31"/>
  <c r="K42" i="31" s="1"/>
  <c r="O48" i="31"/>
  <c r="O42" i="31" s="1"/>
  <c r="L48" i="31"/>
  <c r="L42" i="31" s="1"/>
  <c r="N48" i="31"/>
  <c r="N42" i="31" s="1"/>
  <c r="I16" i="31"/>
  <c r="N38" i="31" l="1"/>
  <c r="N39" i="31" s="1"/>
  <c r="N81" i="31"/>
  <c r="L38" i="31"/>
  <c r="L40" i="31" s="1"/>
  <c r="L81" i="31"/>
  <c r="O38" i="31"/>
  <c r="O39" i="31" s="1"/>
  <c r="O81" i="31"/>
  <c r="K38" i="31"/>
  <c r="K39" i="31" s="1"/>
  <c r="K81" i="31"/>
  <c r="Q38" i="31"/>
  <c r="Q39" i="31" s="1"/>
  <c r="Q81" i="31"/>
  <c r="P38" i="31"/>
  <c r="P40" i="31" s="1"/>
  <c r="P81" i="31"/>
  <c r="J38" i="31"/>
  <c r="J39" i="31" s="1"/>
  <c r="J81" i="31"/>
  <c r="J88" i="31" s="1"/>
  <c r="I61" i="31"/>
  <c r="I33" i="31"/>
  <c r="I59" i="31"/>
  <c r="J61" i="31"/>
  <c r="M41" i="31"/>
  <c r="I41" i="31"/>
  <c r="I31" i="31"/>
  <c r="J16" i="31"/>
  <c r="I60" i="31" l="1"/>
  <c r="I68" i="31"/>
  <c r="Q88" i="31"/>
  <c r="K88" i="31"/>
  <c r="L88" i="31"/>
  <c r="P88" i="31"/>
  <c r="O88" i="31"/>
  <c r="N88" i="31"/>
  <c r="J63" i="31"/>
  <c r="E9" i="44" s="1"/>
  <c r="I63" i="31"/>
  <c r="D9" i="44" s="1"/>
  <c r="K40" i="31"/>
  <c r="P39" i="31"/>
  <c r="Q40" i="31"/>
  <c r="L39" i="31"/>
  <c r="J79" i="31"/>
  <c r="K79" i="31"/>
  <c r="O79" i="31"/>
  <c r="L79" i="31"/>
  <c r="N79" i="31"/>
  <c r="O40" i="31"/>
  <c r="N40" i="31"/>
  <c r="P79" i="31"/>
  <c r="K18" i="44" s="1"/>
  <c r="K19" i="44" s="1"/>
  <c r="K20" i="44" s="1"/>
  <c r="Q79" i="31"/>
  <c r="L18" i="44" s="1"/>
  <c r="L19" i="44" s="1"/>
  <c r="L20" i="44" s="1"/>
  <c r="J40" i="31"/>
  <c r="J33" i="31"/>
  <c r="J59" i="31"/>
  <c r="J68" i="31" s="1"/>
  <c r="I62" i="31"/>
  <c r="P41" i="31"/>
  <c r="L41" i="31"/>
  <c r="J29" i="31"/>
  <c r="J31" i="31"/>
  <c r="Q80" i="31" l="1"/>
  <c r="L22" i="44" s="1"/>
  <c r="L23" i="44" s="1"/>
  <c r="P80" i="31"/>
  <c r="K22" i="44" s="1"/>
  <c r="K23" i="44" s="1"/>
  <c r="I130" i="31"/>
  <c r="D16" i="44"/>
  <c r="D19" i="44" s="1"/>
  <c r="J130" i="31"/>
  <c r="E16" i="44"/>
  <c r="N80" i="31"/>
  <c r="I22" i="44" s="1"/>
  <c r="I18" i="44"/>
  <c r="L80" i="31"/>
  <c r="G22" i="44" s="1"/>
  <c r="G18" i="44"/>
  <c r="O80" i="31"/>
  <c r="J22" i="44" s="1"/>
  <c r="J18" i="44"/>
  <c r="K80" i="31"/>
  <c r="F22" i="44" s="1"/>
  <c r="F18" i="44"/>
  <c r="J80" i="31"/>
  <c r="E22" i="44" s="1"/>
  <c r="E18" i="44"/>
  <c r="J90" i="31"/>
  <c r="J97" i="31" s="1"/>
  <c r="I64" i="31"/>
  <c r="K41" i="31"/>
  <c r="Q41" i="31"/>
  <c r="I113" i="31"/>
  <c r="I117" i="31" s="1"/>
  <c r="J113" i="31"/>
  <c r="J117" i="31" s="1"/>
  <c r="J41" i="31"/>
  <c r="O41" i="31"/>
  <c r="N41" i="31"/>
  <c r="I90" i="31"/>
  <c r="I97" i="31" s="1"/>
  <c r="I66" i="31"/>
  <c r="J64" i="31"/>
  <c r="J66" i="31"/>
  <c r="K61" i="31"/>
  <c r="J60" i="31"/>
  <c r="J62" i="31"/>
  <c r="K16" i="31"/>
  <c r="D23" i="44" l="1"/>
  <c r="D24" i="44" s="1"/>
  <c r="D20" i="44"/>
  <c r="E19" i="44"/>
  <c r="K25" i="44"/>
  <c r="K26" i="44" s="1"/>
  <c r="K24" i="44"/>
  <c r="L24" i="44"/>
  <c r="L25" i="44"/>
  <c r="L26" i="44" s="1"/>
  <c r="K63" i="31"/>
  <c r="F9" i="44" s="1"/>
  <c r="K33" i="31"/>
  <c r="K59" i="31"/>
  <c r="K68" i="31" s="1"/>
  <c r="K29" i="31"/>
  <c r="K31" i="31"/>
  <c r="D25" i="44" l="1"/>
  <c r="D26" i="44" s="1"/>
  <c r="E23" i="44"/>
  <c r="E24" i="44" s="1"/>
  <c r="E20" i="44"/>
  <c r="K130" i="31"/>
  <c r="F16" i="44"/>
  <c r="F19" i="44" s="1"/>
  <c r="K113" i="31"/>
  <c r="K117" i="31" s="1"/>
  <c r="K90" i="31"/>
  <c r="K66" i="31"/>
  <c r="K62" i="31"/>
  <c r="K64" i="31"/>
  <c r="L61" i="31"/>
  <c r="K60" i="31"/>
  <c r="L16" i="31"/>
  <c r="E25" i="44" l="1"/>
  <c r="E26" i="44" s="1"/>
  <c r="F23" i="44"/>
  <c r="F24" i="44" s="1"/>
  <c r="F20" i="44"/>
  <c r="K97" i="31"/>
  <c r="L63" i="31"/>
  <c r="G9" i="44" s="1"/>
  <c r="L33" i="31"/>
  <c r="L59" i="31"/>
  <c r="L68" i="31" s="1"/>
  <c r="L29" i="31"/>
  <c r="L31" i="31"/>
  <c r="F25" i="44" l="1"/>
  <c r="F26" i="44" s="1"/>
  <c r="L130" i="31"/>
  <c r="G16" i="44"/>
  <c r="G19" i="44" s="1"/>
  <c r="L113" i="31"/>
  <c r="L117" i="31" s="1"/>
  <c r="L90" i="31"/>
  <c r="L97" i="31" s="1"/>
  <c r="L66" i="31"/>
  <c r="L62" i="31"/>
  <c r="L64" i="31"/>
  <c r="M61" i="31"/>
  <c r="L60" i="31"/>
  <c r="M16" i="31"/>
  <c r="G23" i="44" l="1"/>
  <c r="G24" i="44" s="1"/>
  <c r="G20" i="44"/>
  <c r="M63" i="31"/>
  <c r="H9" i="44" s="1"/>
  <c r="M33" i="31"/>
  <c r="M59" i="31"/>
  <c r="M68" i="31" s="1"/>
  <c r="M29" i="31"/>
  <c r="M31" i="31"/>
  <c r="G25" i="44" l="1"/>
  <c r="G26" i="44" s="1"/>
  <c r="M130" i="31"/>
  <c r="H16" i="44"/>
  <c r="H19" i="44" s="1"/>
  <c r="M113" i="31"/>
  <c r="M117" i="31" s="1"/>
  <c r="M90" i="31"/>
  <c r="M97" i="31" s="1"/>
  <c r="M66" i="31"/>
  <c r="M62" i="31"/>
  <c r="M64" i="31"/>
  <c r="M60" i="31"/>
  <c r="N16" i="31"/>
  <c r="H23" i="44" l="1"/>
  <c r="H25" i="44" s="1"/>
  <c r="H26" i="44" s="1"/>
  <c r="H20" i="44"/>
  <c r="N63" i="31"/>
  <c r="I9" i="44" s="1"/>
  <c r="N33" i="31"/>
  <c r="N59" i="31"/>
  <c r="N68" i="31" s="1"/>
  <c r="N29" i="31"/>
  <c r="N31" i="31"/>
  <c r="H24" i="44" l="1"/>
  <c r="N130" i="31"/>
  <c r="I16" i="44"/>
  <c r="I19" i="44" s="1"/>
  <c r="N113" i="31"/>
  <c r="N117" i="31" s="1"/>
  <c r="N90" i="31"/>
  <c r="N97" i="31" s="1"/>
  <c r="N66" i="31"/>
  <c r="N62" i="31"/>
  <c r="N64" i="31"/>
  <c r="N60" i="31"/>
  <c r="O16" i="31"/>
  <c r="I23" i="44" l="1"/>
  <c r="I25" i="44" s="1"/>
  <c r="I26" i="44" s="1"/>
  <c r="I20" i="44"/>
  <c r="O33" i="31"/>
  <c r="O59" i="31"/>
  <c r="O29" i="31"/>
  <c r="O31" i="31"/>
  <c r="I24" i="44" l="1"/>
  <c r="J16" i="44"/>
  <c r="J19" i="44" s="1"/>
  <c r="O130" i="31"/>
  <c r="O113" i="31"/>
  <c r="O117" i="31" s="1"/>
  <c r="O90" i="31"/>
  <c r="O97" i="31" s="1"/>
  <c r="O66" i="31"/>
  <c r="O62" i="31"/>
  <c r="O64" i="31"/>
  <c r="O60" i="31"/>
  <c r="J23" i="44" l="1"/>
  <c r="J24" i="44" s="1"/>
  <c r="J20" i="44"/>
  <c r="P16" i="31"/>
  <c r="J25" i="44" l="1"/>
  <c r="J26" i="44" s="1"/>
  <c r="P33" i="31"/>
  <c r="P59" i="31"/>
  <c r="P29" i="31"/>
  <c r="P31" i="31"/>
  <c r="Q16" i="31"/>
  <c r="P130" i="31" l="1"/>
  <c r="P113" i="31"/>
  <c r="P117" i="31" s="1"/>
  <c r="P90" i="31"/>
  <c r="P97" i="31" s="1"/>
  <c r="P64" i="31"/>
  <c r="P66" i="31"/>
  <c r="P62" i="31"/>
  <c r="Q33" i="31"/>
  <c r="Q59" i="31"/>
  <c r="P60" i="31"/>
  <c r="Q29" i="31"/>
  <c r="Q31" i="31"/>
  <c r="R60" i="31" l="1"/>
  <c r="Q130" i="31"/>
  <c r="Q113" i="31"/>
  <c r="Q117" i="31" s="1"/>
  <c r="Q90" i="31"/>
  <c r="Q97" i="31" s="1"/>
  <c r="Q64" i="31"/>
  <c r="Q66" i="31"/>
  <c r="Q60" i="31"/>
  <c r="Q62" i="31"/>
  <c r="P67" i="31" l="1"/>
  <c r="P68" i="31" s="1"/>
  <c r="R67" i="31"/>
  <c r="R68" i="31" s="1"/>
  <c r="O67" i="31"/>
  <c r="O68" i="31" s="1"/>
  <c r="Q67" i="31"/>
  <c r="Q68"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Bilbao Diez</author>
  </authors>
  <commentList>
    <comment ref="F16" authorId="0" shapeId="0" xr:uid="{70FC49F8-E593-4149-8FF1-AFE983894496}">
      <text>
        <r>
          <rPr>
            <b/>
            <sz val="9"/>
            <color indexed="81"/>
            <rFont val="Tahoma"/>
            <family val="2"/>
          </rPr>
          <t>Pablo Bilbao Diez:</t>
        </r>
        <r>
          <rPr>
            <sz val="9"/>
            <color indexed="81"/>
            <rFont val="Tahoma"/>
            <family val="2"/>
          </rPr>
          <t xml:space="preserve">
€1,036,675 related to one-off dividend payment. When dividend is approved, it's paid out straight away, but configured as a "loan", as following all legal requirements delays actual dividend payment. When these are completed, the loan is canceled against equity.</t>
        </r>
      </text>
    </comment>
  </commentList>
</comments>
</file>

<file path=xl/sharedStrings.xml><?xml version="1.0" encoding="utf-8"?>
<sst xmlns="http://schemas.openxmlformats.org/spreadsheetml/2006/main" count="1322" uniqueCount="525">
  <si>
    <t>Revenue</t>
  </si>
  <si>
    <t>Adjusted EBITDA</t>
  </si>
  <si>
    <t>Assets</t>
  </si>
  <si>
    <t>Goodwill</t>
  </si>
  <si>
    <t>Derivatives</t>
  </si>
  <si>
    <t>Total</t>
  </si>
  <si>
    <t>Inventories</t>
  </si>
  <si>
    <t>Adjacencies</t>
  </si>
  <si>
    <t>Consolidated</t>
  </si>
  <si>
    <t>Portfolio services segment</t>
  </si>
  <si>
    <t>Portfolio services adjusted EBITDA</t>
  </si>
  <si>
    <t>Customer acquisition segment</t>
  </si>
  <si>
    <t>Customer acquisition adjusted EBITDA</t>
  </si>
  <si>
    <t>Adjacencies segment</t>
  </si>
  <si>
    <t>Adjacencies adjusted EBITDA</t>
  </si>
  <si>
    <t>EUR million</t>
  </si>
  <si>
    <t>Operating expenses</t>
  </si>
  <si>
    <t>Other income</t>
  </si>
  <si>
    <t>Adjusted EBITDA margin, %</t>
  </si>
  <si>
    <t>Interest income and expenses</t>
  </si>
  <si>
    <t>Other financial items</t>
  </si>
  <si>
    <t>Portfolio services</t>
  </si>
  <si>
    <t>Customer acquisition</t>
  </si>
  <si>
    <t>Cash flow from operating activities before change in working capital</t>
  </si>
  <si>
    <t>Change in working capital</t>
  </si>
  <si>
    <t>Cash flow from investing activities</t>
  </si>
  <si>
    <t>Cash flow for the period</t>
  </si>
  <si>
    <t>Cash and cash equivalents at end of period</t>
  </si>
  <si>
    <t>Non-current assets</t>
  </si>
  <si>
    <t>Property, plant and equipment</t>
  </si>
  <si>
    <t>Right of use assets</t>
  </si>
  <si>
    <t>Customer portfolio</t>
  </si>
  <si>
    <t>Other intangible assets</t>
  </si>
  <si>
    <t>Deferred tax assets</t>
  </si>
  <si>
    <t>Current assets</t>
  </si>
  <si>
    <t>Current tax assets</t>
  </si>
  <si>
    <t>Other current receivables</t>
  </si>
  <si>
    <t>Cash and cash equivalents</t>
  </si>
  <si>
    <t>Equity and liabilities</t>
  </si>
  <si>
    <t>Equity</t>
  </si>
  <si>
    <t>Share capital</t>
  </si>
  <si>
    <t>Other paid in capital</t>
  </si>
  <si>
    <t>Translation reserve</t>
  </si>
  <si>
    <t>Hedging reserve</t>
  </si>
  <si>
    <t>Retained earnings</t>
  </si>
  <si>
    <t>Total equity</t>
  </si>
  <si>
    <t>Non-current liabilities</t>
  </si>
  <si>
    <t>Deferred tax liabilities</t>
  </si>
  <si>
    <t>Other provisions</t>
  </si>
  <si>
    <t>Current liabilities</t>
  </si>
  <si>
    <t>Trade payables</t>
  </si>
  <si>
    <t>Current tax liabilities</t>
  </si>
  <si>
    <t>Other current liabilities</t>
  </si>
  <si>
    <t xml:space="preserve"> </t>
  </si>
  <si>
    <t>Operating profit</t>
  </si>
  <si>
    <t>Result before tax</t>
  </si>
  <si>
    <t xml:space="preserve">Derivatives </t>
  </si>
  <si>
    <t xml:space="preserve">Inventories </t>
  </si>
  <si>
    <t>Non-controlling interest</t>
  </si>
  <si>
    <t>Q1 2022</t>
  </si>
  <si>
    <t>Q3 2024</t>
  </si>
  <si>
    <t>Q2 2024</t>
  </si>
  <si>
    <t>Q1 2024</t>
  </si>
  <si>
    <t>Q1 2023</t>
  </si>
  <si>
    <t>Q2 2023</t>
  </si>
  <si>
    <t>Q3 2023</t>
  </si>
  <si>
    <t>Q4 2023</t>
  </si>
  <si>
    <t>Q4 2022</t>
  </si>
  <si>
    <t>Q3 2022</t>
  </si>
  <si>
    <t>Q2 2022</t>
  </si>
  <si>
    <t>Other reserves</t>
  </si>
  <si>
    <t>Q4 2021</t>
  </si>
  <si>
    <t>Jan-Mar 22</t>
  </si>
  <si>
    <t>Apr-Jun 22</t>
  </si>
  <si>
    <t>Jul-Sep 22</t>
  </si>
  <si>
    <t>Oct-Dec 22</t>
  </si>
  <si>
    <t>Jan-Mar 23</t>
  </si>
  <si>
    <t>Apr-Jun 23</t>
  </si>
  <si>
    <t>Jul-Sep 23</t>
  </si>
  <si>
    <t>Oct-Dec 23</t>
  </si>
  <si>
    <t>Jan-Mar 24</t>
  </si>
  <si>
    <t>Apr-Jun 24</t>
  </si>
  <si>
    <t>Jul-Sep 24</t>
  </si>
  <si>
    <t>Item</t>
  </si>
  <si>
    <t>Definition</t>
  </si>
  <si>
    <t>LTM attrition rate</t>
  </si>
  <si>
    <t>Cancellations</t>
  </si>
  <si>
    <t>Notes:</t>
  </si>
  <si>
    <t>This segment mainly represents the sale of remote monitoring and assistance devices and services for senior citizens, as well as the sale of Arlo cameras and video surveillance services in retail and online channels across Europe.</t>
  </si>
  <si>
    <t>Operating Segments</t>
  </si>
  <si>
    <t xml:space="preserve">Our Customer acquisition segment develops, sources, purchases, provides and installs alarm systems for new customers in return for an upfront sales and installation fee. This installation fee typically only covers a portion of the costs associated with marketing, selling, purchasing equipment and installing each alarm system. As a result, the segment represents an upfront investment (which we partly expense and partly capitalize) in our business to acquire new customers. These new customers then become part of our Portfolio services segment. </t>
  </si>
  <si>
    <t>Description</t>
  </si>
  <si>
    <t>Operating Segment</t>
  </si>
  <si>
    <t>Monthly average revenue per user (ARPU)</t>
  </si>
  <si>
    <t>New subscribers added (gross)</t>
  </si>
  <si>
    <t>Operating activities</t>
  </si>
  <si>
    <t>Other non-cash items</t>
  </si>
  <si>
    <t>Paid taxes</t>
  </si>
  <si>
    <t>Change in inventories</t>
  </si>
  <si>
    <t>Change in other receivables</t>
  </si>
  <si>
    <t>Change in trade payables</t>
  </si>
  <si>
    <t>Investing activities</t>
  </si>
  <si>
    <t>Net investments in intangible and financial assets</t>
  </si>
  <si>
    <t>Net investments in property, plant and equipment</t>
  </si>
  <si>
    <t>Prepayment of intangible assets</t>
  </si>
  <si>
    <t>Settlement of deferred consideration</t>
  </si>
  <si>
    <t>Acquisition of non-controlling interest</t>
  </si>
  <si>
    <t>Acquisition of subsidiaries</t>
  </si>
  <si>
    <t>Disposal of subsidiaries</t>
  </si>
  <si>
    <t>Acquisition of net assets</t>
  </si>
  <si>
    <t>Financing activities</t>
  </si>
  <si>
    <t>New financing</t>
  </si>
  <si>
    <t>Issued loan</t>
  </si>
  <si>
    <t>Repayment of financing</t>
  </si>
  <si>
    <t>Net interest paid</t>
  </si>
  <si>
    <t>Paid bank and advisory fees</t>
  </si>
  <si>
    <t>Received group contribution</t>
  </si>
  <si>
    <t>Call cost old debt</t>
  </si>
  <si>
    <t>Loan to group companies</t>
  </si>
  <si>
    <t>Paid distribution</t>
  </si>
  <si>
    <t>Received shareholders contribution</t>
  </si>
  <si>
    <t>Premium from new financing</t>
  </si>
  <si>
    <t>Repayment of other non-current receivables</t>
  </si>
  <si>
    <t>Other distribution to owners</t>
  </si>
  <si>
    <t>Cash and cash equivalents at start of period</t>
  </si>
  <si>
    <t>Exchange difference on translating cash and cash equivalents</t>
  </si>
  <si>
    <t>Consolidated Statement of Cash Flows  |  Annual</t>
  </si>
  <si>
    <t>Consolidated Statement of Cash Flows  |  Quarterly</t>
  </si>
  <si>
    <t xml:space="preserve">Balance Sheet  |  Annual </t>
  </si>
  <si>
    <t>Balance Sheet  |  Quarterly</t>
  </si>
  <si>
    <t>Revenue by Segment  |  Annual</t>
  </si>
  <si>
    <t>Revenue by Segment  |  Quarterly</t>
  </si>
  <si>
    <t>Unit</t>
  </si>
  <si>
    <t>(000)</t>
  </si>
  <si>
    <t>€m</t>
  </si>
  <si>
    <t>€</t>
  </si>
  <si>
    <t>%</t>
  </si>
  <si>
    <t>Total subscribers (end of period)</t>
  </si>
  <si>
    <t>YoY Growth</t>
  </si>
  <si>
    <t>Monthly adjusted EBITDA per customer (EPC)</t>
  </si>
  <si>
    <t>Portfolio services adjusted EBITDA margin</t>
  </si>
  <si>
    <t>x</t>
  </si>
  <si>
    <t>Customer acquisition capex</t>
  </si>
  <si>
    <t xml:space="preserve">Segment total </t>
  </si>
  <si>
    <t>Segment total</t>
  </si>
  <si>
    <t>Revenue per new subscriber</t>
  </si>
  <si>
    <t>Gross cost per new subscriber</t>
  </si>
  <si>
    <t>Net cost per new subscriber (CPA)</t>
  </si>
  <si>
    <t>Adjacencies capex</t>
  </si>
  <si>
    <t>Income statement</t>
  </si>
  <si>
    <t>As % of revenue</t>
  </si>
  <si>
    <t xml:space="preserve">Cash flow </t>
  </si>
  <si>
    <t>Lease debt</t>
  </si>
  <si>
    <t>Net cash flow</t>
  </si>
  <si>
    <t>Attrition replacement investment</t>
  </si>
  <si>
    <t>Legend:</t>
  </si>
  <si>
    <t>In black, calculations</t>
  </si>
  <si>
    <t>Monthly average number of subscribers</t>
  </si>
  <si>
    <t>Reconciliations</t>
  </si>
  <si>
    <t xml:space="preserve">Portfolio services revenue </t>
  </si>
  <si>
    <t xml:space="preserve">Customer acquisition revenue </t>
  </si>
  <si>
    <t xml:space="preserve">Adjacencies revenue </t>
  </si>
  <si>
    <t>Total Capex</t>
  </si>
  <si>
    <r>
      <t xml:space="preserve">Portfolio services capex </t>
    </r>
    <r>
      <rPr>
        <vertAlign val="superscript"/>
        <sz val="9"/>
        <color theme="1"/>
        <rFont val="Calibri"/>
        <family val="2"/>
        <scheme val="minor"/>
      </rPr>
      <t>(2)</t>
    </r>
  </si>
  <si>
    <t>Q1 2021</t>
  </si>
  <si>
    <t>Q2 2021</t>
  </si>
  <si>
    <t>Q3 2021</t>
  </si>
  <si>
    <t>Adjusted EBITDA margin</t>
  </si>
  <si>
    <t>Verisure Key Annual Figures</t>
  </si>
  <si>
    <r>
      <t xml:space="preserve">Other corporate capex </t>
    </r>
    <r>
      <rPr>
        <vertAlign val="superscript"/>
        <sz val="9"/>
        <color theme="1"/>
        <rFont val="Calibri"/>
        <family val="2"/>
        <scheme val="minor"/>
      </rPr>
      <t>(2)</t>
    </r>
  </si>
  <si>
    <t>Adjusted pre-tax unlevered free cash flow</t>
  </si>
  <si>
    <t>Adjusted unlevered free cash flow</t>
  </si>
  <si>
    <t>Other financial items and advisory fees</t>
  </si>
  <si>
    <t>Average gross cost per new subscriber, % capitalised</t>
  </si>
  <si>
    <t>Reported EBITDA</t>
  </si>
  <si>
    <t>M&amp;A and other</t>
  </si>
  <si>
    <t>Verisure Key Quarterly Figures</t>
  </si>
  <si>
    <t>Quarterly attrition rate</t>
  </si>
  <si>
    <t>In Actual FX</t>
  </si>
  <si>
    <t>Subscribers</t>
  </si>
  <si>
    <t>n.a.</t>
  </si>
  <si>
    <t>Net paid interests (incl. IFRS 16)</t>
  </si>
  <si>
    <t>Paid distributions</t>
  </si>
  <si>
    <t>Total capex</t>
  </si>
  <si>
    <t xml:space="preserve">Other </t>
  </si>
  <si>
    <t>Balance sheet and leverage</t>
  </si>
  <si>
    <t xml:space="preserve">Total revenue </t>
  </si>
  <si>
    <t>Segments KPIs</t>
  </si>
  <si>
    <t>IMPORTANT: You must read the following before any further use of this Information. The Information is provided to the recipient of this document (any such person being a “Recipient”) subject to this disclaimer. 
The Information is being provided by Verisure Holding AB (the “Company” and together with its subsidiaries, the “Group”) and has not been independently verified. 
For the purposes of this notice, “Information” shall mean and include the information in this document, any oral presentation of this document by any person, any question-and-answer session, hard copies of this document and any materials distributed at any such presentation or in connection with this document.
THE INFORMATION DOES NOT CONSTITUTE OR FORM PART OF, AND SHOULD NOT BE CONSTRUED AS, AN OFFER OR INVITATION TO SUBSCRIBE FOR, UNDERWRITE OR OTHERWISE ACQUIRE, ANY SECURITIES OF THE COMPANY OR ANY SUBSIDIARY OF, OR AFFILIATE RELATED TO, THE COMPANY OR ANY MEMBER OF THE GROUP, NOR SHOULD IT OR ANY PART OF IT FORM THE BASIS OF, OR BE RELIED UPON IN CONNECTION WITH, ANY CONTRACT TO PURCHASE OR SUBSCRIBE FOR ANY SECURITIES OF THE COMPANY OR ANY SUBSIDIARY OF AFFILIATE OR FINANCE COMPANY OF, OR RELATED TO, THE COMPANY OR THE GROUP, NOR SHALL IT OR ANY PART OF IT FORM THE BASIS OF, OR BE RELIED UPON IN CONNECTION WITH, ANY CONTRACT OR COMMITMENT WHATSOEVER. THIS INFORMATION (OR ANY PART OF IT) MAY NOT BE REPRODUCED OR REDISTRIBUTED, PASSED ON, OR THE CONTENTS OTHERWISE DIVULGED, DIRECTLY OR INDIRECTLY, TO ANY OTHER PERSON OR PUBLISHED IN WHOLE OR IN PART FOR ANY PURPOSE.
Confirmation of your representation: the Recipient understands that in order to be eligible to access this Information, the Recipient must be (i) a non-U.S. person that is outside the United States (within the meaning of Regulation S (“Regulation S”) under the Securities Act of 1933 (“Securities Act”)) or (ii) a qualified institutional buyer (“QIB”) in accordance with Rule 144A under the Securities Act (“Rule 144A”), and by accessing this Information, the Recipient warrants that it is (i) a non-U.S. person that is outside the United States (within the meaning of Regulation S) or (ii) a QIB. The Recipient further understands that in order to be eligible to access this Information, the Recipient must be a person: (i) who has professional experience in matters relating to investments being defined in Article 19(5) of the United Kingdom Financial Services and Markets Act 2000 (Financial Promotion) Order 2005 (as amended) (the “Order”), (ii who falls within Article 49(2)(a)-(d) of the Order, or (iii) to whom this Information may otherwise lawfully be communicated (all such persons together being referred to as “Relevant Persons”).
Any Recipients of this Information in any jurisdictions outside the United Kingdom should inform themselves about and observe any applicable legal requirements. Any failure to comply with these restrictions may constitute a violation of the laws of any such other jurisdiction. In particular, neither this Information nor any copy hereof may be taken or transmitted into the United States or distributed, directly or indirectly, into the United States or to any U.S. person within the meaning of Regulation S.
This Information relating to the Group has been prepared for information purposes only. This Information does not purport to contain all information that may be required by any party to assess the Group, its business, financial condition, results of operations and prospects for any purpose. This Information may not be disclosed, reproduced, disseminated, quoted or referred to, in whole or in part, without the prior written express consent of the Company and may not be used for any other purpose. None of the Company, or any of its shareholders, affiliates, subsidiaries, or employees, directors, representatives, officers, agents or advisers (collectively, the “representatives”), shall have any liability whatsoever (in negligence or otherwise) for any loss howsoever arising from any use of this Information or its contents or otherwise arising in connection with this Information. 
The Information should not be construed as legal, tax, accounting or investment advice, representation or a personal recommendation. This Information is not intended to form the basis of any investment decision, financial opinion or investment advice.
Nothing in the Information should be deemed to be “forward looking”. Past performance cannot be relied on as a guide to future performance. Nothing in the Information is intended to be a profit forecast. In addition, even if the results of operations, financial condition and liquidity of the Group, and the development of the industry in which the Group operates, are consistent with the figures set out in this Information, those results or developments may not be indicative of results or developments in subsequent periods.
All or parts of the Information may be unaudited and based on internal company records. It is intended that certain of these numbers will be subject to audit in due course. Once they have been audited such numbers may be subject to amendment and the final numbers may differ from those set out in the Information. Until such time as that audit is complete and any final numbers are published, no reliance shall be placed on, such numbers. The Company and its representatives shall not be liable in any way in respect of, such numbers. This Information has not been reviewed or approved by any regulatory or supervisory authority.
Certain financial data included in these materials consists of “non-IFRS financial measures”. These non-IFRS financial measures, as defined by the Company, may not be comparable to similarly-titled measures as presented by other companies, nor should they be considered as an alternative to the historical financial results or other indicators of the performance based on IFRS. 
Certain figures contained in this Information, including financial information, have been subject to rounding adjustments. Accordingly, in certain instances, the sum or percentage change of the numbers contained in this Information may not conform exactly to the total figure given.
The Company and its representatives expressly disclaim, to the fullest extent permitted by law, any and all liability based, in whole or in part, on this Information or any information contained herein or any other written or oral communication transmitted or made available to the Recipient or its affiliates or representatives, including, without limitation, with respect to errors therein or omissions therefrom. By accessing this Information, you will be taken to have represented, warranted and undertaken that you are a Relevant Person and that you have read, understood and fully agreed to be bound by the terms and limitations set forth in the disclaimer above.  This Information does not constitute or form part of an invitation or offer to any person to underwrite, subscribe for or otherwise acquire any securities (debt or equity) in the Company or any of its affiliates.</t>
  </si>
  <si>
    <t>DISCLAIMER</t>
  </si>
  <si>
    <r>
      <t xml:space="preserve">Annualised reccurring revenue (ARR) </t>
    </r>
    <r>
      <rPr>
        <vertAlign val="superscript"/>
        <sz val="9"/>
        <color theme="1"/>
        <rFont val="Calibri"/>
        <family val="2"/>
        <scheme val="minor"/>
      </rPr>
      <t>(1)</t>
    </r>
  </si>
  <si>
    <t>1) Annualised recurring revenue defined as Total Subscribers EoP * ARPU * 12. ARPU is primarily recurring subscription fees, plus a small element of additional services to existing customers.</t>
  </si>
  <si>
    <t>Q4 2024</t>
  </si>
  <si>
    <t>Oct-Dec 24</t>
  </si>
  <si>
    <r>
      <t>Acquisition multiple</t>
    </r>
    <r>
      <rPr>
        <vertAlign val="superscript"/>
        <sz val="9"/>
        <color theme="1"/>
        <rFont val="Calibri"/>
        <family val="2"/>
        <scheme val="minor"/>
      </rPr>
      <t xml:space="preserve"> (3)</t>
    </r>
  </si>
  <si>
    <t>Acquisition multiple</t>
  </si>
  <si>
    <r>
      <t xml:space="preserve">Change in trade receivables </t>
    </r>
    <r>
      <rPr>
        <vertAlign val="superscript"/>
        <sz val="9"/>
        <color theme="1"/>
        <rFont val="Calibri"/>
        <family val="2"/>
        <scheme val="minor"/>
      </rPr>
      <t>(1)</t>
    </r>
  </si>
  <si>
    <r>
      <t xml:space="preserve">Change in other payables </t>
    </r>
    <r>
      <rPr>
        <vertAlign val="superscript"/>
        <sz val="9"/>
        <color theme="1"/>
        <rFont val="Calibri"/>
        <family val="2"/>
        <scheme val="minor"/>
      </rPr>
      <t>(1)</t>
    </r>
  </si>
  <si>
    <r>
      <t xml:space="preserve">Change in borrowings </t>
    </r>
    <r>
      <rPr>
        <vertAlign val="superscript"/>
        <sz val="9"/>
        <color theme="1"/>
        <rFont val="Calibri"/>
        <family val="2"/>
        <scheme val="minor"/>
      </rPr>
      <t>(1)</t>
    </r>
  </si>
  <si>
    <r>
      <t xml:space="preserve">Trade and other receivables </t>
    </r>
    <r>
      <rPr>
        <vertAlign val="superscript"/>
        <sz val="9"/>
        <color rgb="FF000000"/>
        <rFont val="Calibri"/>
        <family val="2"/>
        <scheme val="minor"/>
      </rPr>
      <t>(1)</t>
    </r>
  </si>
  <si>
    <r>
      <t xml:space="preserve">Trade receivables </t>
    </r>
    <r>
      <rPr>
        <vertAlign val="superscript"/>
        <sz val="9"/>
        <color rgb="FF000000"/>
        <rFont val="Calibri"/>
        <family val="2"/>
        <scheme val="minor"/>
      </rPr>
      <t>(1)</t>
    </r>
  </si>
  <si>
    <r>
      <t xml:space="preserve">Prepayments and accrued income </t>
    </r>
    <r>
      <rPr>
        <vertAlign val="superscript"/>
        <sz val="9"/>
        <color rgb="FF000000"/>
        <rFont val="Calibri"/>
        <family val="2"/>
        <scheme val="minor"/>
      </rPr>
      <t>(1)</t>
    </r>
  </si>
  <si>
    <r>
      <t xml:space="preserve">Long-term borrowings </t>
    </r>
    <r>
      <rPr>
        <vertAlign val="superscript"/>
        <sz val="9"/>
        <color rgb="FF000000"/>
        <rFont val="Calibri"/>
        <family val="2"/>
        <scheme val="minor"/>
      </rPr>
      <t>(1)</t>
    </r>
  </si>
  <si>
    <r>
      <t xml:space="preserve">Other non-current liabilities </t>
    </r>
    <r>
      <rPr>
        <vertAlign val="superscript"/>
        <sz val="9"/>
        <color rgb="FF000000"/>
        <rFont val="Calibri"/>
        <family val="2"/>
        <scheme val="minor"/>
      </rPr>
      <t>(1)</t>
    </r>
  </si>
  <si>
    <r>
      <t xml:space="preserve">Short-term borrowings </t>
    </r>
    <r>
      <rPr>
        <vertAlign val="superscript"/>
        <sz val="9"/>
        <color rgb="FF000000"/>
        <rFont val="Calibri"/>
        <family val="2"/>
        <scheme val="minor"/>
      </rPr>
      <t>(1)</t>
    </r>
  </si>
  <si>
    <r>
      <t xml:space="preserve">Accrued expenses and deferred income </t>
    </r>
    <r>
      <rPr>
        <vertAlign val="superscript"/>
        <sz val="9"/>
        <color rgb="FF000000"/>
        <rFont val="Calibri"/>
        <family val="2"/>
        <scheme val="minor"/>
      </rPr>
      <t>(1)</t>
    </r>
  </si>
  <si>
    <t>Operating Profit</t>
  </si>
  <si>
    <t>Operating Profit margin, %</t>
  </si>
  <si>
    <t>1) Refer to Note 1 “Accounting Policies” in the 2024 full year report. The Group has restated the Q1 2022 - Q3 2024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</si>
  <si>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r>
      <t xml:space="preserve">Cash flow from change in working capital </t>
    </r>
    <r>
      <rPr>
        <i/>
        <vertAlign val="superscript"/>
        <sz val="9"/>
        <color theme="1"/>
        <rFont val="Calibri"/>
        <family val="2"/>
        <scheme val="minor"/>
      </rPr>
      <t>(1)</t>
    </r>
  </si>
  <si>
    <r>
      <t xml:space="preserve">Cash flow from operating activities </t>
    </r>
    <r>
      <rPr>
        <b/>
        <vertAlign val="superscript"/>
        <sz val="9"/>
        <color theme="1"/>
        <rFont val="Calibri"/>
        <family val="2"/>
        <scheme val="minor"/>
      </rPr>
      <t>(1)</t>
    </r>
  </si>
  <si>
    <r>
      <t xml:space="preserve">Cash flow from financing activities </t>
    </r>
    <r>
      <rPr>
        <b/>
        <vertAlign val="superscript"/>
        <sz val="9"/>
        <color theme="1"/>
        <rFont val="Calibri"/>
        <family val="2"/>
        <scheme val="minor"/>
      </rPr>
      <t>(1)</t>
    </r>
  </si>
  <si>
    <r>
      <t xml:space="preserve">Total non-current assets </t>
    </r>
    <r>
      <rPr>
        <b/>
        <vertAlign val="superscript"/>
        <sz val="9"/>
        <color rgb="FF000000"/>
        <rFont val="Calibri"/>
        <family val="2"/>
        <scheme val="minor"/>
      </rPr>
      <t>(1)</t>
    </r>
  </si>
  <si>
    <r>
      <t xml:space="preserve">Total current assets </t>
    </r>
    <r>
      <rPr>
        <b/>
        <vertAlign val="superscript"/>
        <sz val="9"/>
        <color rgb="FF000000"/>
        <rFont val="Calibri"/>
        <family val="2"/>
        <scheme val="minor"/>
      </rPr>
      <t>(1)</t>
    </r>
  </si>
  <si>
    <r>
      <t xml:space="preserve">Total current liabilities </t>
    </r>
    <r>
      <rPr>
        <b/>
        <vertAlign val="superscript"/>
        <sz val="9"/>
        <color rgb="FF000000"/>
        <rFont val="Calibri"/>
        <family val="2"/>
        <scheme val="minor"/>
      </rPr>
      <t>(1)</t>
    </r>
  </si>
  <si>
    <r>
      <t xml:space="preserve">Total non-current liabilities </t>
    </r>
    <r>
      <rPr>
        <b/>
        <vertAlign val="superscript"/>
        <sz val="9"/>
        <color rgb="FF000000"/>
        <rFont val="Calibri"/>
        <family val="2"/>
        <scheme val="minor"/>
      </rPr>
      <t>(1)</t>
    </r>
  </si>
  <si>
    <r>
      <t xml:space="preserve">Total assets </t>
    </r>
    <r>
      <rPr>
        <b/>
        <vertAlign val="superscript"/>
        <sz val="9"/>
        <color rgb="FF000000"/>
        <rFont val="Calibri"/>
        <family val="2"/>
        <scheme val="minor"/>
      </rPr>
      <t>(1)</t>
    </r>
  </si>
  <si>
    <r>
      <t xml:space="preserve">Total liabilities </t>
    </r>
    <r>
      <rPr>
        <b/>
        <vertAlign val="superscript"/>
        <sz val="9"/>
        <color rgb="FF000000"/>
        <rFont val="Calibri"/>
        <family val="2"/>
        <scheme val="minor"/>
      </rPr>
      <t>(1)</t>
    </r>
  </si>
  <si>
    <r>
      <t xml:space="preserve">Total equity and liabilities </t>
    </r>
    <r>
      <rPr>
        <b/>
        <vertAlign val="superscript"/>
        <sz val="9"/>
        <color rgb="FF000000"/>
        <rFont val="Calibri"/>
        <family val="2"/>
        <scheme val="minor"/>
      </rPr>
      <t>(1)</t>
    </r>
  </si>
  <si>
    <r>
      <t xml:space="preserve">Trade Receivables </t>
    </r>
    <r>
      <rPr>
        <vertAlign val="superscript"/>
        <sz val="9"/>
        <color theme="1"/>
        <rFont val="Calibri"/>
        <family val="2"/>
        <scheme val="minor"/>
      </rPr>
      <t>(2)</t>
    </r>
  </si>
  <si>
    <r>
      <t xml:space="preserve">Other Prepayments and Deferrals </t>
    </r>
    <r>
      <rPr>
        <vertAlign val="superscript"/>
        <sz val="9"/>
        <color theme="1"/>
        <rFont val="Calibri"/>
        <family val="2"/>
        <scheme val="minor"/>
      </rPr>
      <t>(4)</t>
    </r>
  </si>
  <si>
    <r>
      <t xml:space="preserve">Financial liability:  Factoring balance </t>
    </r>
    <r>
      <rPr>
        <vertAlign val="superscript"/>
        <sz val="9"/>
        <color theme="1"/>
        <rFont val="Calibri"/>
        <family val="2"/>
        <scheme val="minor"/>
      </rPr>
      <t>(3)</t>
    </r>
  </si>
  <si>
    <t xml:space="preserve">3) Restated amount in the Balance Sheet under "Long-term borrowings" and "Short-term borrowings". </t>
  </si>
  <si>
    <t>Memo:  Factoring Agreement</t>
  </si>
  <si>
    <r>
      <t xml:space="preserve">Cash flow from financing activities </t>
    </r>
    <r>
      <rPr>
        <vertAlign val="superscript"/>
        <sz val="9"/>
        <color theme="1"/>
        <rFont val="Calibri"/>
        <family val="2"/>
        <scheme val="minor"/>
      </rPr>
      <t>(3)</t>
    </r>
  </si>
  <si>
    <r>
      <t xml:space="preserve">Cash flow from change in working capital </t>
    </r>
    <r>
      <rPr>
        <vertAlign val="superscript"/>
        <sz val="9"/>
        <color theme="1"/>
        <rFont val="Calibri"/>
        <family val="2"/>
        <scheme val="minor"/>
      </rPr>
      <t>(2)</t>
    </r>
  </si>
  <si>
    <t>3) Acquisition multiple represents the ratio between the initial capital investment made to acquire a new customer, and the annualised adjusted EBITDA per subscriber. It is calculated as CPA divided by EPC, divided by 12.</t>
  </si>
  <si>
    <t>2) Portfolio services capex included other corporate capex (investments in R&amp;D, IT and premises) until 2017. Other corporate capex is reported separately ince 2018.</t>
  </si>
  <si>
    <t>D&amp;A and retirement of assets</t>
  </si>
  <si>
    <t>Net portfolio growth investment</t>
  </si>
  <si>
    <t>Other investing activities (acquisition of NCI, subsidiaries, other)</t>
  </si>
  <si>
    <t>Adjusted EBIT</t>
  </si>
  <si>
    <t>Memo:  One-off open balance with External Shareholders</t>
  </si>
  <si>
    <t xml:space="preserve">Adjusted EBIT </t>
  </si>
  <si>
    <t>Adjusted EBIT margin</t>
  </si>
  <si>
    <t>(-) Cash</t>
  </si>
  <si>
    <t>(+) Equity</t>
  </si>
  <si>
    <t>(+) Long-term borrowings</t>
  </si>
  <si>
    <t>(+) Short-term borrowings</t>
  </si>
  <si>
    <t>(-) Net tax assets and liabilities</t>
  </si>
  <si>
    <t xml:space="preserve">ROCE |  Annual </t>
  </si>
  <si>
    <t xml:space="preserve">Capital Employed </t>
  </si>
  <si>
    <t>(-) 2017 Dividend-related receivable</t>
  </si>
  <si>
    <t>(=) Capital employed</t>
  </si>
  <si>
    <t>Memo:  Derivatives</t>
  </si>
  <si>
    <t>FX forwards</t>
  </si>
  <si>
    <t>FX swaps</t>
  </si>
  <si>
    <t>Cross currency swaps</t>
  </si>
  <si>
    <t>Interest rate swaps</t>
  </si>
  <si>
    <t>Derivatives assets (current and non-current)</t>
  </si>
  <si>
    <t>Derivatives liabilities (current and non-current)</t>
  </si>
  <si>
    <t xml:space="preserve">Interest rate swaps </t>
  </si>
  <si>
    <t>Interest floor (tied to interest rate swaps)</t>
  </si>
  <si>
    <t xml:space="preserve">Cash Conversion |  Annual </t>
  </si>
  <si>
    <r>
      <t xml:space="preserve">Change in working capital </t>
    </r>
    <r>
      <rPr>
        <vertAlign val="superscript"/>
        <sz val="9"/>
        <color theme="1"/>
        <rFont val="Calibri"/>
        <family val="2"/>
        <scheme val="minor"/>
      </rPr>
      <t>(3)</t>
    </r>
  </si>
  <si>
    <t xml:space="preserve">Adjusted portfolio operating cash flow before customer acquisition </t>
  </si>
  <si>
    <t>Attriton replacement investment</t>
  </si>
  <si>
    <t>Portfolio growth investment</t>
  </si>
  <si>
    <t>Adjusted operating cash flow</t>
  </si>
  <si>
    <t>Cash conversion (%)</t>
  </si>
  <si>
    <t>Adjusted operating cash flow excluding change in working capital</t>
  </si>
  <si>
    <t>Cash conversion excluding change in working capital (%)</t>
  </si>
  <si>
    <t>Interest rate floors</t>
  </si>
  <si>
    <t>Q1 2025</t>
  </si>
  <si>
    <t>Jan-Mar 25</t>
  </si>
  <si>
    <t>2) Restated amount in the Cash Flow under "Cash flow from change in working capital" (change in trade receivables and change in other payables).  From Q1 2025 onwards the Company does not track this concept.</t>
  </si>
  <si>
    <t>3) Restated amount in the Cash Flow under "Cash flow from financing activities".  From Q1 2025 onwards the Company does not track this concept.</t>
  </si>
  <si>
    <t>4) Restated amount in the Balance Sheet under "Prepayments and accrued income", "Other non-current liabilities" and "Accrued expenses and deferred income". From Q1 2025 onwards the Company does not track this concept.</t>
  </si>
  <si>
    <t>Income statement: IFRS</t>
  </si>
  <si>
    <r>
      <t>Memo:  Intangibles related to the acquisition of Securitas Direct AB in 2011 (for Midholding) and to 2020 Group restructuring (for Topholding)</t>
    </r>
    <r>
      <rPr>
        <i/>
        <vertAlign val="superscript"/>
        <sz val="9"/>
        <color theme="1"/>
        <rFont val="Calibri"/>
        <family val="2"/>
        <scheme val="minor"/>
      </rPr>
      <t xml:space="preserve"> (5)</t>
    </r>
  </si>
  <si>
    <t>(-) Goodwill related to 2020 corporate reorganisation</t>
  </si>
  <si>
    <t>(-) Intangibles related to 2020 corporate reorganisation</t>
  </si>
  <si>
    <t>5) For Verisure Midholding AB, including acquired intangibles arising on the acquisition of Securitas Direct AB in 2011: Goodwill, Customer portfolio (acquired customer contracts) and Other intangible assets (technology rights, tradenames, etc.). For Verisure Group Topholding AB, including intangible assets recognised following a corporate reorganisation in 2020, where Verisure Group Topholding AB was incorporated and a change in control from an IFRS perspective occurred, resulting in the recognition of significant intangible assets at fair value at the time of transaction.</t>
  </si>
  <si>
    <t>Reporting Entity</t>
  </si>
  <si>
    <t>Reported EBITDA margin, %</t>
  </si>
  <si>
    <t>2) Restated amount in the Balance Sheet under "Trade and other receivables" and "Trade receivables", which conists of trade receivables and long-term prepaid interest expense from the factoring agreement.</t>
  </si>
  <si>
    <t>Midholding</t>
  </si>
  <si>
    <t>Topholding</t>
  </si>
  <si>
    <r>
      <t xml:space="preserve">Reporting Entity </t>
    </r>
    <r>
      <rPr>
        <i/>
        <vertAlign val="superscript"/>
        <sz val="9"/>
        <color theme="0" tint="-0.499984740745262"/>
        <rFont val="Calibri"/>
        <family val="2"/>
        <scheme val="minor"/>
      </rPr>
      <t>(1)</t>
    </r>
  </si>
  <si>
    <r>
      <t xml:space="preserve">Annualised recurring revenue (ARR) </t>
    </r>
    <r>
      <rPr>
        <vertAlign val="superscript"/>
        <sz val="9"/>
        <color theme="1"/>
        <rFont val="Calibri"/>
        <family val="2"/>
        <scheme val="minor"/>
      </rPr>
      <t>(2)</t>
    </r>
  </si>
  <si>
    <r>
      <t xml:space="preserve">Portfolio services capex </t>
    </r>
    <r>
      <rPr>
        <vertAlign val="superscript"/>
        <sz val="9"/>
        <color theme="1"/>
        <rFont val="Calibri"/>
        <family val="2"/>
        <scheme val="minor"/>
      </rPr>
      <t>(3)</t>
    </r>
  </si>
  <si>
    <r>
      <t xml:space="preserve">Acquisition multiple </t>
    </r>
    <r>
      <rPr>
        <vertAlign val="superscript"/>
        <sz val="9"/>
        <color theme="1"/>
        <rFont val="Calibri"/>
        <family val="2"/>
        <scheme val="minor"/>
      </rPr>
      <t>(4)</t>
    </r>
  </si>
  <si>
    <r>
      <t xml:space="preserve">Adjacencies segment </t>
    </r>
    <r>
      <rPr>
        <b/>
        <vertAlign val="superscript"/>
        <sz val="9"/>
        <color rgb="FFC00000"/>
        <rFont val="Calibri"/>
        <family val="2"/>
        <scheme val="minor"/>
      </rPr>
      <t>(5)</t>
    </r>
  </si>
  <si>
    <r>
      <t xml:space="preserve">Other corporate capex </t>
    </r>
    <r>
      <rPr>
        <vertAlign val="superscript"/>
        <sz val="9"/>
        <color theme="1"/>
        <rFont val="Calibri"/>
        <family val="2"/>
        <scheme val="minor"/>
      </rPr>
      <t>(3)</t>
    </r>
  </si>
  <si>
    <t>4) Acquisition multiple represents the ratio between the initial capital investment made to acquire a new customer, and the annualised adjusted EBITDA per subscriber. It is calculated as CPA divided by EPC, divided by 12.</t>
  </si>
  <si>
    <t>5) The Adjacencies segment mainly represents the sale of remote monitoring and assistance devices and services for senior citizens, as well as the sale of Arlo cameras and video surveillance services in retail and online channels across Europe.</t>
  </si>
  <si>
    <t>2) Refer to Note 1 “Accounting Policies” in the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</si>
  <si>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3) Restated amount in the Balance Sheet under "Trade and other receivables" and "Trade receivables", which conists of trade receivables and long-term prepaid interest expense from the factoring agreement.</t>
  </si>
  <si>
    <t xml:space="preserve">4) Restated amount in the Balance Sheet under "Long-term borrowings" and "Short-term borrowings". </t>
  </si>
  <si>
    <t>5) Restated amount in the Balance Sheet under "Prepayments and accrued income", "Other non-current liabilities" and "Accrued expenses and deferred income".</t>
  </si>
  <si>
    <t>6) For Verisure Midholding AB, including acquired intangibles arising on the acquisition of Securitas Direct AB in 2011: Goodwill, Customer portfolio (acquired customer contracts) and Other intangible assets (technology rights, tradenames, etc.). For Verisure Group Topholding AB, including intangible assets recognised following a corporate reorganisation in 2020, where Verisure Group Topholding AB was incorporated and a change in control from an IFRS perspective occurred, resulting in the recognition of significant intangible assets at fair value at the time of transaction.</t>
  </si>
  <si>
    <r>
      <t xml:space="preserve">Trade and other receivables </t>
    </r>
    <r>
      <rPr>
        <vertAlign val="superscript"/>
        <sz val="9"/>
        <color theme="1"/>
        <rFont val="Calibri"/>
        <family val="2"/>
        <scheme val="minor"/>
      </rPr>
      <t>(2)</t>
    </r>
  </si>
  <si>
    <r>
      <t xml:space="preserve">Total non-current assets </t>
    </r>
    <r>
      <rPr>
        <b/>
        <vertAlign val="superscript"/>
        <sz val="9"/>
        <color theme="1"/>
        <rFont val="Calibri"/>
        <family val="2"/>
        <scheme val="minor"/>
      </rPr>
      <t>(2)</t>
    </r>
  </si>
  <si>
    <r>
      <t xml:space="preserve">Trade receivables </t>
    </r>
    <r>
      <rPr>
        <vertAlign val="superscript"/>
        <sz val="9"/>
        <color theme="1"/>
        <rFont val="Calibri"/>
        <family val="2"/>
        <scheme val="minor"/>
      </rPr>
      <t>(2)</t>
    </r>
  </si>
  <si>
    <r>
      <t xml:space="preserve">Prepayments and accrued income </t>
    </r>
    <r>
      <rPr>
        <vertAlign val="superscript"/>
        <sz val="9"/>
        <color theme="1"/>
        <rFont val="Calibri"/>
        <family val="2"/>
        <scheme val="minor"/>
      </rPr>
      <t>(2)</t>
    </r>
  </si>
  <si>
    <r>
      <t xml:space="preserve">Total current assets </t>
    </r>
    <r>
      <rPr>
        <b/>
        <vertAlign val="superscript"/>
        <sz val="9"/>
        <color theme="1"/>
        <rFont val="Calibri"/>
        <family val="2"/>
        <scheme val="minor"/>
      </rPr>
      <t>(2)</t>
    </r>
  </si>
  <si>
    <r>
      <t xml:space="preserve">Total assets </t>
    </r>
    <r>
      <rPr>
        <b/>
        <vertAlign val="superscript"/>
        <sz val="9"/>
        <color theme="1"/>
        <rFont val="Calibri"/>
        <family val="2"/>
        <scheme val="minor"/>
      </rPr>
      <t>(2)</t>
    </r>
  </si>
  <si>
    <r>
      <t xml:space="preserve">Long-term borrowings </t>
    </r>
    <r>
      <rPr>
        <vertAlign val="superscript"/>
        <sz val="9"/>
        <color theme="1"/>
        <rFont val="Calibri"/>
        <family val="2"/>
        <scheme val="minor"/>
      </rPr>
      <t>(2)</t>
    </r>
  </si>
  <si>
    <r>
      <t xml:space="preserve">Other non-current liabilities </t>
    </r>
    <r>
      <rPr>
        <vertAlign val="superscript"/>
        <sz val="9"/>
        <color theme="1"/>
        <rFont val="Calibri"/>
        <family val="2"/>
        <scheme val="minor"/>
      </rPr>
      <t>(2)</t>
    </r>
  </si>
  <si>
    <r>
      <t xml:space="preserve">Total non-current liabilities </t>
    </r>
    <r>
      <rPr>
        <b/>
        <vertAlign val="superscript"/>
        <sz val="9"/>
        <color theme="1"/>
        <rFont val="Calibri"/>
        <family val="2"/>
        <scheme val="minor"/>
      </rPr>
      <t>(2)</t>
    </r>
  </si>
  <si>
    <r>
      <t xml:space="preserve">Short-term borrowings </t>
    </r>
    <r>
      <rPr>
        <vertAlign val="superscript"/>
        <sz val="9"/>
        <color theme="1"/>
        <rFont val="Calibri"/>
        <family val="2"/>
        <scheme val="minor"/>
      </rPr>
      <t>(2)</t>
    </r>
  </si>
  <si>
    <r>
      <t xml:space="preserve">Accrued expenses and deferred income </t>
    </r>
    <r>
      <rPr>
        <vertAlign val="superscript"/>
        <sz val="9"/>
        <color theme="1"/>
        <rFont val="Calibri"/>
        <family val="2"/>
        <scheme val="minor"/>
      </rPr>
      <t>(2)</t>
    </r>
  </si>
  <si>
    <r>
      <t xml:space="preserve">Total current liabilities </t>
    </r>
    <r>
      <rPr>
        <b/>
        <vertAlign val="superscript"/>
        <sz val="9"/>
        <color theme="1"/>
        <rFont val="Calibri"/>
        <family val="2"/>
        <scheme val="minor"/>
      </rPr>
      <t>(2)</t>
    </r>
  </si>
  <si>
    <r>
      <t xml:space="preserve">Total liabilities </t>
    </r>
    <r>
      <rPr>
        <b/>
        <vertAlign val="superscript"/>
        <sz val="9"/>
        <color theme="1"/>
        <rFont val="Calibri"/>
        <family val="2"/>
        <scheme val="minor"/>
      </rPr>
      <t>(2)</t>
    </r>
  </si>
  <si>
    <r>
      <t xml:space="preserve">Total equity and liabilities </t>
    </r>
    <r>
      <rPr>
        <b/>
        <vertAlign val="superscript"/>
        <sz val="9"/>
        <color theme="1"/>
        <rFont val="Calibri"/>
        <family val="2"/>
        <scheme val="minor"/>
      </rPr>
      <t>(2)</t>
    </r>
  </si>
  <si>
    <t>3) Restated amount in the Cash Flow under "Cash flow from change in working capital" (change in trade receivables and change in other payables).</t>
  </si>
  <si>
    <t>4) Restated amount in the Cash Flow under "Cash flow from financing activities".</t>
  </si>
  <si>
    <r>
      <t xml:space="preserve">Change in trade receivables </t>
    </r>
    <r>
      <rPr>
        <vertAlign val="superscript"/>
        <sz val="9"/>
        <color theme="1"/>
        <rFont val="Calibri"/>
        <family val="2"/>
        <scheme val="minor"/>
      </rPr>
      <t>(2)</t>
    </r>
  </si>
  <si>
    <r>
      <t xml:space="preserve">Change in other payables </t>
    </r>
    <r>
      <rPr>
        <vertAlign val="superscript"/>
        <sz val="9"/>
        <color theme="1"/>
        <rFont val="Calibri"/>
        <family val="2"/>
        <scheme val="minor"/>
      </rPr>
      <t>(2)</t>
    </r>
  </si>
  <si>
    <r>
      <t xml:space="preserve">Cash flow from change in working capital </t>
    </r>
    <r>
      <rPr>
        <i/>
        <vertAlign val="superscript"/>
        <sz val="9"/>
        <color theme="1"/>
        <rFont val="Calibri"/>
        <family val="2"/>
        <scheme val="minor"/>
      </rPr>
      <t>(2)</t>
    </r>
  </si>
  <si>
    <r>
      <t xml:space="preserve">Cash flow from operating activities </t>
    </r>
    <r>
      <rPr>
        <b/>
        <vertAlign val="superscript"/>
        <sz val="9"/>
        <color theme="1"/>
        <rFont val="Calibri"/>
        <family val="2"/>
        <scheme val="minor"/>
      </rPr>
      <t>(2)</t>
    </r>
  </si>
  <si>
    <r>
      <t xml:space="preserve">Change in borrowings </t>
    </r>
    <r>
      <rPr>
        <vertAlign val="superscript"/>
        <sz val="9"/>
        <color theme="1"/>
        <rFont val="Calibri"/>
        <family val="2"/>
        <scheme val="minor"/>
      </rPr>
      <t>(2)</t>
    </r>
  </si>
  <si>
    <r>
      <t xml:space="preserve">Cash flow from financing activities </t>
    </r>
    <r>
      <rPr>
        <b/>
        <vertAlign val="superscript"/>
        <sz val="9"/>
        <color theme="1"/>
        <rFont val="Calibri"/>
        <family val="2"/>
        <scheme val="minor"/>
      </rPr>
      <t>(2)</t>
    </r>
  </si>
  <si>
    <r>
      <t xml:space="preserve">Cash flow from change in working capital </t>
    </r>
    <r>
      <rPr>
        <vertAlign val="superscript"/>
        <sz val="9"/>
        <color theme="1"/>
        <rFont val="Calibri"/>
        <family val="2"/>
        <scheme val="minor"/>
      </rPr>
      <t>(3)</t>
    </r>
  </si>
  <si>
    <r>
      <t xml:space="preserve">Cash flow from financing activities </t>
    </r>
    <r>
      <rPr>
        <vertAlign val="superscript"/>
        <sz val="9"/>
        <color theme="1"/>
        <rFont val="Calibri"/>
        <family val="2"/>
        <scheme val="minor"/>
      </rPr>
      <t>(4)</t>
    </r>
  </si>
  <si>
    <t>2) Includes MtM of Interest Rate Swaps and Cross-currency swaps. Excludes FX forwards and FX swaps.</t>
  </si>
  <si>
    <t>Reported Income Statement  |  Annual</t>
  </si>
  <si>
    <t>Adjusted EBIT margin, %</t>
  </si>
  <si>
    <r>
      <t xml:space="preserve">SDIs - EBITDA add-back </t>
    </r>
    <r>
      <rPr>
        <vertAlign val="superscript"/>
        <sz val="9"/>
        <color theme="1"/>
        <rFont val="Calibri"/>
        <family val="2"/>
        <scheme val="minor"/>
      </rPr>
      <t>(2)</t>
    </r>
  </si>
  <si>
    <r>
      <t xml:space="preserve">SDIs - EBITDA </t>
    </r>
    <r>
      <rPr>
        <vertAlign val="superscript"/>
        <sz val="9"/>
        <rFont val="Calibri"/>
        <family val="2"/>
        <scheme val="minor"/>
      </rPr>
      <t>(2)</t>
    </r>
  </si>
  <si>
    <r>
      <t xml:space="preserve">SDIs - Retirement of Assets </t>
    </r>
    <r>
      <rPr>
        <vertAlign val="superscript"/>
        <sz val="9"/>
        <rFont val="Calibri"/>
        <family val="2"/>
        <scheme val="minor"/>
      </rPr>
      <t>(3)</t>
    </r>
  </si>
  <si>
    <r>
      <t xml:space="preserve">Adjustment of Acquisition-related items </t>
    </r>
    <r>
      <rPr>
        <vertAlign val="superscript"/>
        <sz val="9"/>
        <color theme="1"/>
        <rFont val="Calibri"/>
        <family val="2"/>
        <scheme val="minor"/>
      </rPr>
      <t>(4)</t>
    </r>
  </si>
  <si>
    <t>Reported Income Statement  |  Quarterly</t>
  </si>
  <si>
    <r>
      <t xml:space="preserve">SDIs - EBITDA add-back </t>
    </r>
    <r>
      <rPr>
        <vertAlign val="superscript"/>
        <sz val="9"/>
        <color theme="1"/>
        <rFont val="Calibri"/>
        <family val="2"/>
        <scheme val="minor"/>
      </rPr>
      <t>(1)</t>
    </r>
  </si>
  <si>
    <r>
      <t xml:space="preserve">SDIs - EBITDA </t>
    </r>
    <r>
      <rPr>
        <vertAlign val="superscript"/>
        <sz val="9"/>
        <rFont val="Calibri"/>
        <family val="2"/>
        <scheme val="minor"/>
      </rPr>
      <t>(1)</t>
    </r>
  </si>
  <si>
    <r>
      <t xml:space="preserve">SDIs - Retirement of Assets </t>
    </r>
    <r>
      <rPr>
        <vertAlign val="superscript"/>
        <sz val="9"/>
        <rFont val="Calibri"/>
        <family val="2"/>
        <scheme val="minor"/>
      </rPr>
      <t>(2)</t>
    </r>
  </si>
  <si>
    <r>
      <t xml:space="preserve">Adjustment of Acquisition-related items </t>
    </r>
    <r>
      <rPr>
        <vertAlign val="superscript"/>
        <sz val="9"/>
        <color theme="1"/>
        <rFont val="Calibri"/>
        <family val="2"/>
        <scheme val="minor"/>
      </rPr>
      <t>(3)</t>
    </r>
  </si>
  <si>
    <t xml:space="preserve">1) SDIs - EBITDA mainly include ongoing transformational projects and restructuring costs. </t>
  </si>
  <si>
    <t>2) SDIs - Retirement of Assets mainly include write-offs of capitalised R&amp;D projects.</t>
  </si>
  <si>
    <t xml:space="preserve">3) Adjustment of acquisition-related items mainly include amortisation of acquisition-related intangible assets, related primarily to the amortisation of the intangible assets recognised after the Group reorganization in 2020. </t>
  </si>
  <si>
    <t>Revenue to Operating Profit Bridge |  Annual</t>
  </si>
  <si>
    <t>3) Portfolio services capex included other corporate capex (investments in R&amp;D, IT and premises) until 2017. Other corporate capex is reported separately since 2018.</t>
  </si>
  <si>
    <t>Verisure Group Topholding AB Trending Schedule</t>
  </si>
  <si>
    <r>
      <t xml:space="preserve">Portfolio services capex </t>
    </r>
    <r>
      <rPr>
        <vertAlign val="superscript"/>
        <sz val="9"/>
        <color theme="1"/>
        <rFont val="Calibri"/>
        <family val="2"/>
        <scheme val="minor"/>
      </rPr>
      <t>(3)</t>
    </r>
    <r>
      <rPr>
        <sz val="9"/>
        <color theme="1"/>
        <rFont val="Calibri"/>
        <family val="2"/>
        <scheme val="minor"/>
      </rPr>
      <t xml:space="preserve"> / Portfolio services revenue</t>
    </r>
  </si>
  <si>
    <r>
      <t xml:space="preserve">Portfolio services capex </t>
    </r>
    <r>
      <rPr>
        <vertAlign val="superscript"/>
        <sz val="9"/>
        <color theme="1"/>
        <rFont val="Calibri"/>
        <family val="2"/>
        <scheme val="minor"/>
      </rPr>
      <t>(2)</t>
    </r>
    <r>
      <rPr>
        <sz val="9"/>
        <color theme="1"/>
        <rFont val="Calibri"/>
        <family val="2"/>
        <scheme val="minor"/>
      </rPr>
      <t xml:space="preserve"> / Portfolio services revenue</t>
    </r>
  </si>
  <si>
    <r>
      <t xml:space="preserve">Capital employed AoP for ROCE </t>
    </r>
    <r>
      <rPr>
        <sz val="9"/>
        <color theme="1"/>
        <rFont val="Calibri"/>
        <family val="2"/>
        <scheme val="minor"/>
      </rPr>
      <t>(Avg. of quarterly balances for the year)</t>
    </r>
  </si>
  <si>
    <r>
      <t xml:space="preserve">(+/-) Derivatives (related to financing structure) </t>
    </r>
    <r>
      <rPr>
        <vertAlign val="superscript"/>
        <sz val="9"/>
        <color theme="1"/>
        <rFont val="Calibri"/>
        <family val="2"/>
        <scheme val="minor"/>
      </rPr>
      <t>(2)</t>
    </r>
  </si>
  <si>
    <t>3) ROCE defined as LTM EBIT / Average capital employed in the last four quarters.</t>
  </si>
  <si>
    <r>
      <t xml:space="preserve">ROCE </t>
    </r>
    <r>
      <rPr>
        <b/>
        <vertAlign val="superscript"/>
        <sz val="9"/>
        <color theme="1"/>
        <rFont val="Calibri"/>
        <family val="2"/>
        <scheme val="minor"/>
      </rPr>
      <t>(3)</t>
    </r>
  </si>
  <si>
    <t>1) Trending schedule reflects Verisure Midholding AB ("Midholding") figures prior to 2021 and Verisure Group Topholding AB ("Topholding") figures from 2021 onwards. At the end of 2020, Topholding was incorporated and became the new sole shareholder of Midholding . The main difference between Midholding and Topholding’s reported figures is that the latter recognised relevant acquisition-related intangible assets (mainly Goodwill, Customer Portfolio and Other Intangible Assets) in the Balance Sheet at fair value at the time of the incorporation, along with the corresponding increase in (mostly) Equity. This translates into higher reported D&amp;A in Topholding (as a result of the amortisation of the acquisition-related intangible assets) which in turn leads to differences in operating profit and net income in the Income Statement. The underlying business performance remains unchanged between the entities.</t>
  </si>
  <si>
    <t>Adjusted operating cash flow before portfolio growth</t>
  </si>
  <si>
    <t>3) Refer to Note 1 “Accounting Policies” in the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</si>
  <si>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4) Until 2018 operating lease costs were reported as operating expenses above EBITDA. From 2019 onwards, the Group adopted IFRS16 accounting guidelines. More information can be found in Note 11 of Verisure´s Annual Report.</t>
  </si>
  <si>
    <t xml:space="preserve">9) In 2017, an open balance with External Shareholders was reported in the Balance Sheet under "Trade and other receivables" related to a one-off dividend paid by the Company that year. </t>
  </si>
  <si>
    <t>7) Factoring balance included under "Long-term borrowings".</t>
  </si>
  <si>
    <t>7) Factoring balance included under "Short-term borrowings".</t>
  </si>
  <si>
    <r>
      <t xml:space="preserve">Long-term borrowings </t>
    </r>
    <r>
      <rPr>
        <vertAlign val="superscript"/>
        <sz val="9"/>
        <rFont val="Calibri"/>
        <family val="2"/>
        <scheme val="minor"/>
      </rPr>
      <t>(7)</t>
    </r>
  </si>
  <si>
    <r>
      <t xml:space="preserve">Trade Receivables </t>
    </r>
    <r>
      <rPr>
        <vertAlign val="superscript"/>
        <sz val="9"/>
        <rFont val="Calibri"/>
        <family val="2"/>
        <scheme val="minor"/>
      </rPr>
      <t>(3)</t>
    </r>
  </si>
  <si>
    <r>
      <t xml:space="preserve">Financial liability:  Factoring balance </t>
    </r>
    <r>
      <rPr>
        <vertAlign val="superscript"/>
        <sz val="9"/>
        <rFont val="Calibri"/>
        <family val="2"/>
        <scheme val="minor"/>
      </rPr>
      <t>(4)</t>
    </r>
  </si>
  <si>
    <r>
      <t xml:space="preserve">Other Prepayments and Deferrals </t>
    </r>
    <r>
      <rPr>
        <vertAlign val="superscript"/>
        <sz val="9"/>
        <rFont val="Calibri"/>
        <family val="2"/>
        <scheme val="minor"/>
      </rPr>
      <t>(5)</t>
    </r>
  </si>
  <si>
    <r>
      <t xml:space="preserve">Short-term borrowings </t>
    </r>
    <r>
      <rPr>
        <vertAlign val="superscript"/>
        <sz val="9"/>
        <rFont val="Calibri"/>
        <family val="2"/>
        <scheme val="minor"/>
      </rPr>
      <t>(7)</t>
    </r>
  </si>
  <si>
    <r>
      <t>Memo:  Intangibles related to the acquisition of Securitas Direct AB in 2011 (for Midholding) and to 2020 Group restructuring (for Topholding)</t>
    </r>
    <r>
      <rPr>
        <i/>
        <vertAlign val="superscript"/>
        <sz val="9"/>
        <rFont val="Calibri"/>
        <family val="2"/>
        <scheme val="minor"/>
      </rPr>
      <t xml:space="preserve"> (5)</t>
    </r>
  </si>
  <si>
    <r>
      <t>Memo:  Restatement</t>
    </r>
    <r>
      <rPr>
        <i/>
        <sz val="9"/>
        <rFont val="Calibri"/>
        <family val="2"/>
        <scheme val="minor"/>
      </rPr>
      <t xml:space="preserve"> </t>
    </r>
    <r>
      <rPr>
        <i/>
        <vertAlign val="superscript"/>
        <sz val="9"/>
        <rFont val="Calibri"/>
        <family val="2"/>
        <scheme val="minor"/>
      </rPr>
      <t>(2)</t>
    </r>
  </si>
  <si>
    <r>
      <t>Memo:  Restatement</t>
    </r>
    <r>
      <rPr>
        <i/>
        <sz val="9"/>
        <rFont val="Calibri"/>
        <family val="2"/>
        <scheme val="minor"/>
      </rPr>
      <t xml:space="preserve"> </t>
    </r>
    <r>
      <rPr>
        <i/>
        <vertAlign val="superscript"/>
        <sz val="9"/>
        <rFont val="Calibri"/>
        <family val="2"/>
        <scheme val="minor"/>
      </rPr>
      <t>(1)</t>
    </r>
  </si>
  <si>
    <t>8) Factoring balance included under "Short-term borrowings".</t>
  </si>
  <si>
    <r>
      <t xml:space="preserve">Short-term borrowings </t>
    </r>
    <r>
      <rPr>
        <vertAlign val="superscript"/>
        <sz val="9"/>
        <rFont val="Calibri"/>
        <family val="2"/>
        <scheme val="minor"/>
      </rPr>
      <t>(8)</t>
    </r>
  </si>
  <si>
    <t>6) Factoring balance included under "Long-term borrowings".</t>
  </si>
  <si>
    <r>
      <t xml:space="preserve">Long-term borrowings </t>
    </r>
    <r>
      <rPr>
        <vertAlign val="superscript"/>
        <sz val="9"/>
        <rFont val="Calibri"/>
        <family val="2"/>
        <scheme val="minor"/>
      </rPr>
      <t>(6)</t>
    </r>
  </si>
  <si>
    <r>
      <t xml:space="preserve">Trade and other receivables </t>
    </r>
    <r>
      <rPr>
        <vertAlign val="superscript"/>
        <sz val="9"/>
        <rFont val="Calibri"/>
        <family val="2"/>
        <scheme val="minor"/>
      </rPr>
      <t>(9)</t>
    </r>
  </si>
  <si>
    <t>Our Portfolio services segment provides a professional security service to our over 5.7 million customers as of March 31, 2025 for a monthly subscription fee. Our service includes professional installation, 24/7 monitoring, expert verification and response, customer care, maintenance, and technical support to existing customers.</t>
  </si>
  <si>
    <t>Portfolio Services adjusted EBITDA</t>
  </si>
  <si>
    <t>Portfolio Services adjusted EBITDA margin</t>
  </si>
  <si>
    <t>Separately disclosed items (SDI)</t>
  </si>
  <si>
    <t>Adjusted net profit or loss</t>
  </si>
  <si>
    <t>Number of net cancellations to our monitoring service in the last 12 months, divided by the average number of subscribers during the last 12 months.</t>
  </si>
  <si>
    <t>Number of cancelled subscriptions net of reinstates during the period, including cancellations on acquired portfolios.</t>
  </si>
  <si>
    <t>Q2 2025</t>
  </si>
  <si>
    <t>Apr-Jun 25</t>
  </si>
  <si>
    <t>Memo:  Restatement</t>
  </si>
  <si>
    <r>
      <t xml:space="preserve">Portfolio reinvestment rate </t>
    </r>
    <r>
      <rPr>
        <vertAlign val="superscript"/>
        <sz val="9"/>
        <color theme="1"/>
        <rFont val="Calibri"/>
        <family val="2"/>
        <scheme val="minor"/>
      </rPr>
      <t>(4)</t>
    </r>
  </si>
  <si>
    <r>
      <t xml:space="preserve">Portfolio reinvestment rate </t>
    </r>
    <r>
      <rPr>
        <vertAlign val="superscript"/>
        <sz val="9"/>
        <color theme="1"/>
        <rFont val="Calibri"/>
        <family val="2"/>
        <scheme val="minor"/>
      </rPr>
      <t>(5)</t>
    </r>
  </si>
  <si>
    <r>
      <t xml:space="preserve">Adjacencies segment </t>
    </r>
    <r>
      <rPr>
        <b/>
        <vertAlign val="superscript"/>
        <sz val="9"/>
        <color rgb="FFC00000"/>
        <rFont val="Calibri"/>
        <family val="2"/>
        <scheme val="minor"/>
      </rPr>
      <t>(6)</t>
    </r>
  </si>
  <si>
    <t>6) The Adjacencies segment mainly represents the sale of remote monitoring and assistance devices and services for senior citizens, as well as the sale of Arlo cameras and video surveillance services in retail and online channels across Europe.</t>
  </si>
  <si>
    <t>Net profit or loss</t>
  </si>
  <si>
    <t>Income tax expense</t>
  </si>
  <si>
    <t xml:space="preserve">In blue, hard-coded figures </t>
  </si>
  <si>
    <t>Adjusted net profit margin</t>
  </si>
  <si>
    <t>Customer acquisition spend (adjusted EBITDA - capex)</t>
  </si>
  <si>
    <t xml:space="preserve">Total </t>
  </si>
  <si>
    <t>4) Portfolio reinvestment rate is defined as customer acquisition spend (customer acquisition EBITDA + customer acquisition capex) / (portfolio services adjusted EBITDA – portfolio services capex).</t>
  </si>
  <si>
    <t>Adjacencies spend (adjusted EBITDA - capex)</t>
  </si>
  <si>
    <t>In green, figures pulled from other tabs</t>
  </si>
  <si>
    <t xml:space="preserve">2) SDIs - EBITDA mainly include one-off transformational projects and restructuring costs. </t>
  </si>
  <si>
    <t>3) SDIs - retirement of assets mainly include write-offs of a capitalised R&amp;D project.</t>
  </si>
  <si>
    <t xml:space="preserve">4) Adjustment of acquisition-related items mainly includes amortisation of acquisition-related intangible assets, primarily related to customer portfolio intangibles acquired in 2011 from Securitas Direct Group (in the case of Midholding numbers) and to the amortisation of acquired intangible assets recognised after a Group transaction in 2020 (in the case of Topholding numbers). </t>
  </si>
  <si>
    <t>2) Refer to Note 1 “Accounting Policies” in the 2024 Midholding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</si>
  <si>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Total revenue</t>
  </si>
  <si>
    <t>Revenue to Operating Profit Bridge |  Quarterly</t>
  </si>
  <si>
    <t>Updated as of Q3 2025</t>
  </si>
  <si>
    <t>Q3 2025</t>
  </si>
  <si>
    <t>Jul-Sep 25</t>
  </si>
  <si>
    <t xml:space="preserve">- </t>
  </si>
  <si>
    <t>4) Relates to certain adjacencies revenue in different countries in Europe which is not considered part of the Group’s core business.</t>
  </si>
  <si>
    <t>5) Relates to certain adjacencies revenue in different countries in Europe which is not considered part of the Group’s core business.</t>
  </si>
  <si>
    <t>Cash conversion before portfolio growth (%)</t>
  </si>
  <si>
    <r>
      <t xml:space="preserve">Total net debt (incl. IFRS 16) </t>
    </r>
    <r>
      <rPr>
        <vertAlign val="superscript"/>
        <sz val="9"/>
        <color theme="1"/>
        <rFont val="Calibri"/>
        <family val="2"/>
        <scheme val="minor"/>
      </rPr>
      <t>(6)</t>
    </r>
  </si>
  <si>
    <r>
      <t>Total net debt (excl. IFRS 16)</t>
    </r>
    <r>
      <rPr>
        <vertAlign val="superscript"/>
        <sz val="9"/>
        <color theme="1"/>
        <rFont val="Calibri"/>
        <family val="2"/>
        <scheme val="minor"/>
      </rPr>
      <t xml:space="preserve"> (6)</t>
    </r>
  </si>
  <si>
    <r>
      <t>Total net debt (excl. IFRS 16)</t>
    </r>
    <r>
      <rPr>
        <vertAlign val="superscript"/>
        <sz val="9"/>
        <color theme="1"/>
        <rFont val="Calibri"/>
        <family val="2"/>
        <scheme val="minor"/>
      </rPr>
      <t xml:space="preserve"> (7)</t>
    </r>
  </si>
  <si>
    <r>
      <t xml:space="preserve">Total net debt (incl. IFRS 16) </t>
    </r>
    <r>
      <rPr>
        <vertAlign val="superscript"/>
        <sz val="9"/>
        <color theme="1"/>
        <rFont val="Calibri"/>
        <family val="2"/>
        <scheme val="minor"/>
      </rPr>
      <t>(7)</t>
    </r>
  </si>
  <si>
    <r>
      <t xml:space="preserve">LTM net leverage </t>
    </r>
    <r>
      <rPr>
        <vertAlign val="superscript"/>
        <sz val="9"/>
        <color theme="1"/>
        <rFont val="Calibri"/>
        <family val="2"/>
        <scheme val="minor"/>
      </rPr>
      <t>(8)</t>
    </r>
  </si>
  <si>
    <t>9) Until 2018 operating lease costs were reported as operating expenses above EBITDA. From 2019 onwards, the Group adopted IFRS16 leases. More information can be found in Note 11 of Verisure´s Annual Report.</t>
  </si>
  <si>
    <t>10) Refer to note 1 of the Midholding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</si>
  <si>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 xml:space="preserve">11) SDIs - EBITDA mainly include ongoing transformational projects and restructuring costs. </t>
  </si>
  <si>
    <t>13) Adjustment of acquisition-related items mainly includes the amortisation of acquired intangible assets recognised after a business combination in December 2020.</t>
  </si>
  <si>
    <t xml:space="preserve">14) SDIs - Financial items mainly include revaluation of financial assets and liabilities and costs associated to changes in our capital structure. </t>
  </si>
  <si>
    <r>
      <t xml:space="preserve">Change in working capital </t>
    </r>
    <r>
      <rPr>
        <vertAlign val="superscript"/>
        <sz val="9"/>
        <color theme="1"/>
        <rFont val="Calibri"/>
        <family val="2"/>
        <scheme val="minor"/>
      </rPr>
      <t>(10)</t>
    </r>
  </si>
  <si>
    <r>
      <t xml:space="preserve">SDIs - EBITDA </t>
    </r>
    <r>
      <rPr>
        <vertAlign val="superscript"/>
        <sz val="9"/>
        <rFont val="Calibri"/>
        <family val="2"/>
        <scheme val="minor"/>
      </rPr>
      <t>(11)</t>
    </r>
  </si>
  <si>
    <r>
      <t xml:space="preserve">Adjustment of Acquisition-related Items </t>
    </r>
    <r>
      <rPr>
        <vertAlign val="superscript"/>
        <sz val="9"/>
        <rFont val="Calibri"/>
        <family val="2"/>
        <scheme val="minor"/>
      </rPr>
      <t>(13)</t>
    </r>
  </si>
  <si>
    <r>
      <t xml:space="preserve">SDIs - Financial items </t>
    </r>
    <r>
      <rPr>
        <vertAlign val="superscript"/>
        <sz val="9"/>
        <rFont val="Calibri"/>
        <family val="2"/>
        <scheme val="minor"/>
      </rPr>
      <t>(14)</t>
    </r>
  </si>
  <si>
    <r>
      <t xml:space="preserve">SDIs - Retirement of Assets  </t>
    </r>
    <r>
      <rPr>
        <vertAlign val="superscript"/>
        <sz val="9"/>
        <rFont val="Calibri"/>
        <family val="2"/>
        <scheme val="minor"/>
      </rPr>
      <t>(12)</t>
    </r>
  </si>
  <si>
    <t>10) Until 2018 operating lease costs were reported as operating expenses above EBITDA. From 2019 onwards, the Group adopted IFRS16 leases. More information can be found in Note 11 of Verisure´s Midholding Annual Report.</t>
  </si>
  <si>
    <t>11) Refer to note 1 of the Midholding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</si>
  <si>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 xml:space="preserve">12) SDIs - EBITDA mainly include ongoing transformational projects and restructuring costs. </t>
  </si>
  <si>
    <t>14) Adjustment of acquisition-related items mainly includes amortisation of acquisition-related intangible assets, primarily related to customer portfolio intangibles acquired in 2011 from Securitas Direct Group (in the case of Midholding numbers) and to the amortisation of acquired intangible assets recognised after a business combination in December 2020 (in the case of Topholding numbers). See note 1 of the Topholding 2024 annual report for additional details.</t>
  </si>
  <si>
    <t>15) SDIs - Financial items mainly include revaluation of financial assets and liabilities and costs associated to changes in our capital structure. SDIs - Financial items started to be reported in 2017.</t>
  </si>
  <si>
    <r>
      <t xml:space="preserve">L2QA net leverage </t>
    </r>
    <r>
      <rPr>
        <vertAlign val="superscript"/>
        <sz val="9"/>
        <color theme="1"/>
        <rFont val="Calibri"/>
        <family val="2"/>
        <scheme val="minor"/>
      </rPr>
      <t>(8)</t>
    </r>
  </si>
  <si>
    <r>
      <t xml:space="preserve">SDIs - EBITDA </t>
    </r>
    <r>
      <rPr>
        <vertAlign val="superscript"/>
        <sz val="9"/>
        <rFont val="Calibri"/>
        <family val="2"/>
        <scheme val="minor"/>
      </rPr>
      <t>(12)</t>
    </r>
  </si>
  <si>
    <r>
      <t xml:space="preserve">Adjustment of acquisition-related Items </t>
    </r>
    <r>
      <rPr>
        <vertAlign val="superscript"/>
        <sz val="9"/>
        <rFont val="Calibri"/>
        <family val="2"/>
        <scheme val="minor"/>
      </rPr>
      <t>(14)</t>
    </r>
  </si>
  <si>
    <r>
      <t xml:space="preserve">SDIs - EBITDA add-back </t>
    </r>
    <r>
      <rPr>
        <vertAlign val="superscript"/>
        <sz val="9"/>
        <rFont val="Calibri"/>
        <family val="2"/>
        <scheme val="minor"/>
      </rPr>
      <t>(12)</t>
    </r>
  </si>
  <si>
    <r>
      <t xml:space="preserve">Adjustment of acquisition-related Items add-back </t>
    </r>
    <r>
      <rPr>
        <vertAlign val="superscript"/>
        <sz val="9"/>
        <rFont val="Calibri"/>
        <family val="2"/>
        <scheme val="minor"/>
      </rPr>
      <t>(14)</t>
    </r>
  </si>
  <si>
    <r>
      <t xml:space="preserve">SDIs - Financial items add-back </t>
    </r>
    <r>
      <rPr>
        <vertAlign val="superscript"/>
        <sz val="9"/>
        <rFont val="Calibri"/>
        <family val="2"/>
        <scheme val="minor"/>
      </rPr>
      <t>(15)</t>
    </r>
  </si>
  <si>
    <r>
      <t xml:space="preserve">SDI tax items affecting net profit or loss </t>
    </r>
    <r>
      <rPr>
        <vertAlign val="superscript"/>
        <sz val="9"/>
        <rFont val="Calibri"/>
        <family val="2"/>
        <scheme val="minor"/>
      </rPr>
      <t>(16)</t>
    </r>
  </si>
  <si>
    <t>7) Total net debt (excl. IFRS 16) calculated as the sum of financial indebtedness, defined as interest-bearing debt from external counterparties, excluding accrued interest, lease liabilities and factoring liabilities, less the sum of available cash and financial receivables. Total net debt (incl. IFRS 16) calculated on the same basis but including lease liabilities.</t>
  </si>
  <si>
    <t>6) Total net debt (excl. IFRS 16) calculated as the sum of financial indebtedness, defined as interest-bearing debt from external counterparties, excluding accrued interest, lease liabilities and factoring liabilities, less the sum of available cash and financial receivables. Total net debt (incl. IFRS 16) calculated on the same basis but including lease liabilities.</t>
  </si>
  <si>
    <t>1) Trending schedule reflects Verisure Midholding AB ("Midholding") figures prior to 2021 and Verisure Group Topholding AB ("Topholding") figures from 2021 onwards. At the end of 2020, Topholding was incorporated and became the new sole shareholder of Midholding. The main difference between Midholding and Topholding’s reported figures is that the latter recognised relevant acquisition-related intangible assets (mainly Goodwill, Customer Portfolio and Other Intangible Assets) in the Balance Sheet at fair value at the time of the incorporation, along with the corresponding increase in (mostly) Equity. This translates into higher reported D&amp;A in Topholding (as a result of the amortisation of the acquisition-related intangible assets) which in turn leads to differences in operating profit and net income in the Income Statement. The underlying business performance remains unchanged between the entities.</t>
  </si>
  <si>
    <t>2) Annualised recurring revenue (ARR) defined as Total Subscribers EoP * ARPU * 12. ARPU is primarily recurring subscription fees, plus a small element of additional services to existing customers.</t>
  </si>
  <si>
    <t>5) Portfolio reinvestment rate is defined as customer acquisition cost (customer acquisition adjusted EBITDA + customer acquisition capex) / (portfolio services adjusted EBITDA – portfolio services capex).</t>
  </si>
  <si>
    <r>
      <t xml:space="preserve">L2QA net leverage </t>
    </r>
    <r>
      <rPr>
        <vertAlign val="superscript"/>
        <sz val="9"/>
        <color theme="1"/>
        <rFont val="Calibri"/>
        <family val="2"/>
        <scheme val="minor"/>
      </rPr>
      <t>(9)</t>
    </r>
  </si>
  <si>
    <r>
      <t xml:space="preserve">LTM net leverage </t>
    </r>
    <r>
      <rPr>
        <vertAlign val="superscript"/>
        <sz val="9"/>
        <color theme="1"/>
        <rFont val="Calibri"/>
        <family val="2"/>
        <scheme val="minor"/>
      </rPr>
      <t>(7)</t>
    </r>
  </si>
  <si>
    <t>8) Ratio of last twelve months’ (LTM) Adjusted EBITDA and our Total net debt. Ratio is calculated excluding IFRS 16 leases until 2020 and including IFRS16 leases from 2021 onwards. Factoring arrangement not included. See the tab "Annual BS" for factoring arrangement values.</t>
  </si>
  <si>
    <t>7) Ratio of last twelve months’ (LTM) Adjusted EBITDA and our Total net debt. Ratio is calculated excluding IFRS 16 leases until 2020 and including IFRS16 leases from 2021 onwards. Factoring arrangement not included. See the tab "Quarerly BS" for factoring arrangement values.</t>
  </si>
  <si>
    <r>
      <t xml:space="preserve">Change in working capital </t>
    </r>
    <r>
      <rPr>
        <vertAlign val="superscript"/>
        <sz val="9"/>
        <color theme="1"/>
        <rFont val="Calibri"/>
        <family val="2"/>
        <scheme val="minor"/>
      </rPr>
      <t>(11)</t>
    </r>
  </si>
  <si>
    <t>9) Ratio of last two quarters annualised (L2QA) Adjusted EBITDA (including FOG savings) and our Total net debt. Ratio is calculated excluding IFRS 16 leases until 2020 and including IFRS16 leases from 2021 onwards. Factoring arrangement not included. See the tab "Annual BS" for factoring arrangement values. FOG savings refer to adjustments according to the Senior facilities agreement (SFA) from anticipated incremental cost savings under the FOG program.</t>
  </si>
  <si>
    <t>8) Ratio of last two quarters annualised (L2QA) Adjusted EBITDA (including FOG savings) and our Total net debt. Ratio is calculated excluding IFRS 16 leases until 2020 and including IFRS16 leases from 2021 onwards. Factoring arrangement not included. See the tab "Annual BS" for factoring arrangement values. FOG savings refer to adjustments according to the Senior facilities agreement (SFA) from anticipated incremental cost savings under the FOG program.</t>
  </si>
  <si>
    <t xml:space="preserve">16) SDI tax items affecting net profit or loss include the tax impact of SDIs and adjustment of acquisition-related items affecting net profit or loss. </t>
  </si>
  <si>
    <t xml:space="preserve">15) SDI tax items affecting net profit or loss include the tax impact of SDIs and adjustment of acquisition-related items affecting net profit or loss. </t>
  </si>
  <si>
    <r>
      <t xml:space="preserve">Repayment of lease liability </t>
    </r>
    <r>
      <rPr>
        <vertAlign val="superscript"/>
        <sz val="9"/>
        <color theme="1"/>
        <rFont val="Calibri"/>
        <family val="2"/>
        <scheme val="minor"/>
      </rPr>
      <t>(9)</t>
    </r>
  </si>
  <si>
    <r>
      <t xml:space="preserve">Repayment of lease liability </t>
    </r>
    <r>
      <rPr>
        <vertAlign val="superscript"/>
        <sz val="9"/>
        <color theme="1"/>
        <rFont val="Calibri"/>
        <family val="2"/>
        <scheme val="minor"/>
      </rPr>
      <t>(10)</t>
    </r>
  </si>
  <si>
    <r>
      <t xml:space="preserve">Repayment of lease liability </t>
    </r>
    <r>
      <rPr>
        <vertAlign val="superscript"/>
        <sz val="9"/>
        <color theme="1"/>
        <rFont val="Calibri"/>
        <family val="2"/>
        <scheme val="minor"/>
      </rPr>
      <t>(4)</t>
    </r>
  </si>
  <si>
    <r>
      <t xml:space="preserve">Change in borrowings and group contributions (excl. repayment of lease liability) </t>
    </r>
    <r>
      <rPr>
        <vertAlign val="superscript"/>
        <sz val="9"/>
        <color theme="1"/>
        <rFont val="Calibri"/>
        <family val="2"/>
        <scheme val="minor"/>
      </rPr>
      <t>(10)</t>
    </r>
  </si>
  <si>
    <t>Capital contribution for share capital increase</t>
  </si>
  <si>
    <t>CIQANR_22aca9e5c20c4b139335117bc8d71717</t>
  </si>
  <si>
    <r>
      <t xml:space="preserve">Change in borrowings and group contributions (excl. repayment of lease liability) </t>
    </r>
    <r>
      <rPr>
        <vertAlign val="superscript"/>
        <sz val="9"/>
        <color theme="1"/>
        <rFont val="Calibri"/>
        <family val="2"/>
        <scheme val="minor"/>
      </rPr>
      <t>(9)</t>
    </r>
  </si>
  <si>
    <t>Iberia and Nordics</t>
  </si>
  <si>
    <t>Other Europe</t>
  </si>
  <si>
    <t>Latin America</t>
  </si>
  <si>
    <r>
      <t xml:space="preserve">Central and other </t>
    </r>
    <r>
      <rPr>
        <vertAlign val="superscript"/>
        <sz val="9"/>
        <color theme="1"/>
        <rFont val="Calibri"/>
        <family val="2"/>
        <scheme val="minor"/>
      </rPr>
      <t>(5)</t>
    </r>
  </si>
  <si>
    <t>Revenue by Geographical Region  |  Annual</t>
  </si>
  <si>
    <t>Revenue by Geographical Region  |  Quarterly</t>
  </si>
  <si>
    <r>
      <t xml:space="preserve">Central and other </t>
    </r>
    <r>
      <rPr>
        <vertAlign val="superscript"/>
        <sz val="9"/>
        <color theme="1"/>
        <rFont val="Calibri"/>
        <family val="2"/>
        <scheme val="minor"/>
      </rPr>
      <t>(4)</t>
    </r>
  </si>
  <si>
    <t>Initial investment made to acquire a new customer (“CPA”, as defined below) divided by the annualised monthly Adjusted EBITDA per subscriber (“EPC”, as defined below).</t>
  </si>
  <si>
    <t>Alternative Performance Measures and Other Performance Metrics</t>
  </si>
  <si>
    <t>Adjusted EBIT in relation to revenue.</t>
  </si>
  <si>
    <t>Operating profit, excluding depreciation and amortisation, retirement of assets and separately disclosed items.</t>
  </si>
  <si>
    <t>Adjusted EBITDA incl. SDIs</t>
  </si>
  <si>
    <t>Operating profit, excluding depreciation and amortisation and retirement of assets.</t>
  </si>
  <si>
    <t>Adjusted EBITDA in relation to revenue.</t>
  </si>
  <si>
    <t>Adjusted EBITDA margin incl. SDIs</t>
  </si>
  <si>
    <t>Adjusted EBITDA incl. SDIs in relation to revenue.</t>
  </si>
  <si>
    <t>Adjusted EPS</t>
  </si>
  <si>
    <t>Adjusted Net profit or loss</t>
  </si>
  <si>
    <t>Adjusted Net profit or loss is defined as net profit or loss for the period, before acquisition-related items and separately disclosed items, including tax impact of these components. Acquisition-related items relate to the amortisation and depreciation impact in net profit related to the 2020 Business Combination¹.</t>
  </si>
  <si>
    <t>Annualised recurring revenue (ARR)</t>
  </si>
  <si>
    <t>Total number of subscribers in our portfolio at the end of the period, multiplied by the monthly average revenue per user (“ARPU” as defined below), multiplied by 12 months.</t>
  </si>
  <si>
    <t>Annualised recurring revenue growth, %</t>
  </si>
  <si>
    <t>Annualised recurring revenue for the relevant period divided by Annualised recurring revenue for the same period last year.</t>
  </si>
  <si>
    <t>Cost per acquisition (CPA)</t>
  </si>
  <si>
    <t>Net cash investment to acquire a subscriber, including costs related to the marketing and sales process, installation of the alarm system, costs of alarm system products and overhead expenses for the Customer Acquisition process. The metric is calculated net of revenue from installation fees charged to the subscriber and represents the sum of Adjusted EBITDA plus capital expenditures in our Customer Acquisition segment on average for every subscriber acquired.</t>
  </si>
  <si>
    <t>Customer Acquisition adjusted EBITDA</t>
  </si>
  <si>
    <t xml:space="preserve">Operating profit, excluding depreciation and amortisation, retirement of assets and separately disclosed items for the Customer Acquisition segment. </t>
  </si>
  <si>
    <t>Customer Acquisition adjusted EBITDA margin</t>
  </si>
  <si>
    <t>Customer Acquisition Adjusted EBITDA divided by revenue.</t>
  </si>
  <si>
    <t>Customer Acquisition capital expenditures</t>
  </si>
  <si>
    <t xml:space="preserve">Purchases of equipment for new customers and direct incremental costs related to the acquisition of customer contracts. </t>
  </si>
  <si>
    <t>LTM net leverage</t>
  </si>
  <si>
    <t>Ratio of last twelve months’ Adjusted EBITDA and our Total net debt.</t>
  </si>
  <si>
    <t>L2QA net leverage</t>
  </si>
  <si>
    <t>Ratio of last two quarters annualised (L2QA) Adjusted EBITDA and our Total net debt.</t>
  </si>
  <si>
    <t>L2QA secured net leverage</t>
  </si>
  <si>
    <t>Ratio of last two quarters annualised (L2QA) Adjusted EBITDA and our secured net debt.</t>
  </si>
  <si>
    <t>Monthly adjusted EBITDA from our existing subscriber portfolio (Portfolio Services Adjusted EBITDA) divided by the average number of subscribers.</t>
  </si>
  <si>
    <t>Portfolio Services segment revenue (consisting of monthly average subscription fees and sales of additional products and services) divided by the average number of subscribers during the relevant period.</t>
  </si>
  <si>
    <t xml:space="preserve">Operating profit, excluding depreciation and amortisation, retirement of assets and separately disclosed items for the Portfolio Services segment. </t>
  </si>
  <si>
    <t>Portfolio Services Adjusted EBITDA divided by revenue.</t>
  </si>
  <si>
    <t>Recurring monthly cost (RMC)</t>
  </si>
  <si>
    <t xml:space="preserve">Represents the monthly cost per subscriber in our Portfolio Services segment, calculated as the difference between ARPU and EPC. </t>
  </si>
  <si>
    <t>Revenue growth</t>
  </si>
  <si>
    <t>Revenue for the relevant period divided by revenue for the same period last year.</t>
  </si>
  <si>
    <t xml:space="preserve">Separately disclosed items (SDIs) are income and costs that have been recognised in the combined income statement which management believes, due to their nature, collective size or incident, should be disclosed separately to give a more comparable view of the year-on-year financial performance. </t>
  </si>
  <si>
    <t>Total net debt</t>
  </si>
  <si>
    <t xml:space="preserve">Sum of financial indebtedness, defined as interest bearing debt from external counterparties, lease liabilities, excluding accrued interest and liabilities from qualified receivables financing, less the sum of available cash and financial receivables. </t>
  </si>
  <si>
    <t>Notes</t>
  </si>
  <si>
    <t>1) In December 2020, Hellman &amp; Friedman reviewed and extended its long-term commitment to Verisure by completing the transfer of its indirect shareholdings in Verisure, from Hellman &amp; Friedman Capital Partners VII, L.P. to certain new Hellman &amp; Friedman managed entities, including Hellman &amp; Friedman Capital Partners IX, L.P. In accordance with IFRS 3: Business Combinations, this transfer of shareholdings resulted in a change in control and a significant uplift in asset values due to the fair valuation adjustments at the time of the transfer. The fair value adjusted assets, defined as acquisition-related items, are depreciated and amortised over their useful lives (when applicable) in the consolidated financial statements of the Group. Since this transfer of indirect shareholdings did not have any impact on the underlying Verisure trading activities, and in order to present in a more transparent view, the depreciation and amortisation charges arising on these new / incremental acquisition-related items have been excluded when presenting Adjusted EBIT and Adjusted profit or loss.</t>
  </si>
  <si>
    <t>Monthly average number of subscribers during the period</t>
  </si>
  <si>
    <t>Net subscriber growth</t>
  </si>
  <si>
    <t>Total number of new subscribers added at the end of the period subtracted with number of cancelled subscriptions.</t>
  </si>
  <si>
    <t>Total number of new subscribers added at the end of the period.</t>
  </si>
  <si>
    <t>New subscriber growth rate, net</t>
  </si>
  <si>
    <t>Total number of new subscribers added at the end of the period divided by the number of new subscribers added at the relevant period.</t>
  </si>
  <si>
    <t>Subscriber growth rate, net (%)</t>
  </si>
  <si>
    <t>Number of subscribers at the end of the period divided by the number of subscribers at the end of the relevant period.</t>
  </si>
  <si>
    <t>Quarterly attrition rate annualised, %</t>
  </si>
  <si>
    <t>APMs</t>
  </si>
  <si>
    <t>D&amp;A and asset retirements</t>
  </si>
  <si>
    <r>
      <t xml:space="preserve">SDIs - asset retirements </t>
    </r>
    <r>
      <rPr>
        <vertAlign val="superscript"/>
        <sz val="9"/>
        <rFont val="Calibri"/>
        <family val="2"/>
        <scheme val="minor"/>
      </rPr>
      <t>(13)</t>
    </r>
  </si>
  <si>
    <t>Reported D&amp;A and asset retirements</t>
  </si>
  <si>
    <r>
      <t xml:space="preserve">SDIs - Asset retirements  </t>
    </r>
    <r>
      <rPr>
        <vertAlign val="superscript"/>
        <sz val="9"/>
        <rFont val="Calibri"/>
        <family val="2"/>
        <scheme val="minor"/>
      </rPr>
      <t>(12)</t>
    </r>
  </si>
  <si>
    <t>Adjusted D&amp;A and asset retirements</t>
  </si>
  <si>
    <t>12) SDIs - Asset retirements mainly include write-offs of capitalised R&amp;D projects.</t>
  </si>
  <si>
    <t>13) SDIs - Asset retirements mainly include write-offs of capitalised R&amp;D projects.</t>
  </si>
  <si>
    <t>Depreciation, amortisation and asset retirements</t>
  </si>
  <si>
    <t>Represents the average count of active subscribers each month over the specified period. It is calculated by summarising the number of subscribers at the end of each month and dividing by the number of months in the period.</t>
  </si>
  <si>
    <t>The quarterly attrition rate is the number of terminated subscriptions to our monitoring service in the quarter, annualised and divided by the average number of subscribers in the quarter.</t>
  </si>
  <si>
    <t xml:space="preserve">Operating profit, excluding depreciation and amortisation, retirement of assets and separately disclosed items for the Adjacencies segment. </t>
  </si>
  <si>
    <r>
      <t xml:space="preserve">Other performance Metrics </t>
    </r>
    <r>
      <rPr>
        <b/>
        <vertAlign val="superscript"/>
        <sz val="10"/>
        <color rgb="FFC00000"/>
        <rFont val="Calibri"/>
        <family val="2"/>
        <scheme val="minor"/>
      </rPr>
      <t>(2)</t>
    </r>
  </si>
  <si>
    <r>
      <t xml:space="preserve">Operating profit, excluding acquisition-related items and separately disclosed items. Acquisition-related items relate to amortisation and depreciation impact in operating profit related to the 2020 Business Combination </t>
    </r>
    <r>
      <rPr>
        <vertAlign val="superscript"/>
        <sz val="9"/>
        <color theme="1"/>
        <rFont val="Calibri"/>
        <family val="2"/>
        <scheme val="minor"/>
      </rPr>
      <t>(¹)</t>
    </r>
    <r>
      <rPr>
        <sz val="9"/>
        <color theme="1"/>
        <rFont val="Calibri"/>
        <family val="2"/>
        <scheme val="minor"/>
      </rPr>
      <t xml:space="preserve">. This impact is excluded from operating profit to better reflect underlying business performance absent the 2020 Business Combination </t>
    </r>
    <r>
      <rPr>
        <vertAlign val="superscript"/>
        <sz val="9"/>
        <color theme="1"/>
        <rFont val="Calibri"/>
        <family val="2"/>
        <scheme val="minor"/>
      </rPr>
      <t>(¹)</t>
    </r>
    <r>
      <rPr>
        <sz val="9"/>
        <color theme="1"/>
        <rFont val="Calibri"/>
        <family val="2"/>
        <scheme val="minor"/>
      </rPr>
      <t xml:space="preserve">. </t>
    </r>
  </si>
  <si>
    <r>
      <t xml:space="preserve">Net profit or loss for the period attributable to the shareholders of the parent company, before acquisition-related items and separately disclosed items including tax impact of these components, divided by weighted average number of shares. Acquisition-related items relate to amortisation and depreciation impact in net profit related to the 2020 Business Combination </t>
    </r>
    <r>
      <rPr>
        <vertAlign val="superscript"/>
        <sz val="9"/>
        <color theme="1"/>
        <rFont val="Calibri"/>
        <family val="2"/>
        <scheme val="minor"/>
      </rPr>
      <t>(¹)</t>
    </r>
    <r>
      <rPr>
        <sz val="9"/>
        <color theme="1"/>
        <rFont val="Calibri"/>
        <family val="2"/>
        <scheme val="minor"/>
      </rPr>
      <t xml:space="preserve">. This impact is excluded to better reflect the underlying net profit absent the 2020 Business Combination </t>
    </r>
    <r>
      <rPr>
        <vertAlign val="superscript"/>
        <sz val="9"/>
        <color theme="1"/>
        <rFont val="Calibri"/>
        <family val="2"/>
        <scheme val="minor"/>
      </rPr>
      <t>(¹)</t>
    </r>
    <r>
      <rPr>
        <sz val="9"/>
        <color theme="1"/>
        <rFont val="Calibri"/>
        <family val="2"/>
        <scheme val="minor"/>
      </rPr>
      <t>.</t>
    </r>
  </si>
  <si>
    <t>2) In addition to the APMs, we use a number of other performance metrics for assessing various aspects of the business performance.  These metrics are not derived from, nor directly reconcilable to, the Company’s financial statements prepared in accordance with IFRS, and therefore do not qualify as APMs.</t>
  </si>
  <si>
    <t>16) Quarterly information for periods prior to 2024 represents management’s preliminary estimates.</t>
  </si>
  <si>
    <r>
      <t>Adjusted net profit or loss</t>
    </r>
    <r>
      <rPr>
        <b/>
        <vertAlign val="superscript"/>
        <sz val="9"/>
        <rFont val="Calibri"/>
        <family val="2"/>
        <scheme val="minor"/>
      </rPr>
      <t>(16)</t>
    </r>
  </si>
  <si>
    <r>
      <t xml:space="preserve">SDI tax items affecting net profit or loss </t>
    </r>
    <r>
      <rPr>
        <vertAlign val="superscript"/>
        <sz val="9"/>
        <rFont val="Calibri"/>
        <family val="2"/>
        <scheme val="minor"/>
      </rPr>
      <t>(15)</t>
    </r>
    <r>
      <rPr>
        <sz val="9"/>
        <rFont val="Calibri"/>
        <family val="2"/>
        <scheme val="minor"/>
      </rPr>
      <t xml:space="preserve"> </t>
    </r>
    <r>
      <rPr>
        <vertAlign val="superscript"/>
        <sz val="9"/>
        <rFont val="Calibri"/>
        <family val="2"/>
        <scheme val="minor"/>
      </rPr>
      <t>(16)</t>
    </r>
  </si>
  <si>
    <t>Reversal of depreciation, amortisation and asset retirements</t>
  </si>
  <si>
    <r>
      <t xml:space="preserve">SDIs - Asset retirements add-back  </t>
    </r>
    <r>
      <rPr>
        <vertAlign val="superscript"/>
        <sz val="9"/>
        <rFont val="Calibri"/>
        <family val="2"/>
        <scheme val="minor"/>
      </rPr>
      <t>(13)</t>
    </r>
  </si>
  <si>
    <r>
      <t>SDIs - Asset retirements</t>
    </r>
    <r>
      <rPr>
        <vertAlign val="superscript"/>
        <sz val="9"/>
        <rFont val="Calibri"/>
        <family val="2"/>
        <scheme val="minor"/>
      </rPr>
      <t>(13)</t>
    </r>
  </si>
  <si>
    <r>
      <t xml:space="preserve">SDIs - Asset retirements </t>
    </r>
    <r>
      <rPr>
        <vertAlign val="superscript"/>
        <sz val="9"/>
        <rFont val="Calibri"/>
        <family val="2"/>
        <scheme val="minor"/>
      </rPr>
      <t>(12)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</si>
</sst>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00_);_(* \(#,##0.00\);_(* &quot;-&quot;??_);_(@_)"/>
    <numFmt numFmtId="165" formatCode="0.0%"/>
    <numFmt numFmtId="166" formatCode="_-* #,##0\ _€_-;\-* #,##0\ _€_-;_-* &quot;-&quot;\ _€_-;_-@_-"/>
    <numFmt numFmtId="167" formatCode="_-* #,##0.00\ _€_-;\-* #,##0.00\ _€_-;_-* &quot;-&quot;??\ _€_-;_-@_-"/>
    <numFmt numFmtId="168" formatCode="* #,##0_);* \(#,##0\);&quot;-&quot;??_);@"/>
    <numFmt numFmtId="169" formatCode="* \(#,##0\);* #,##0_);&quot;-&quot;??_);@"/>
    <numFmt numFmtId="170" formatCode="#,##0.0;\(#,##0.0\);&quot;--&quot;"/>
    <numFmt numFmtId="171" formatCode="0.0\x"/>
    <numFmt numFmtId="172" formatCode="#,###;\(#,###\)"/>
    <numFmt numFmtId="173" formatCode="#,##0;\(#,##0\)"/>
    <numFmt numFmtId="174" formatCode="#,##0;\(#,##0\);\-"/>
    <numFmt numFmtId="175" formatCode="#,##0_);\(#,##0\);&quot;–&quot;_);@_)"/>
    <numFmt numFmtId="176" formatCode="#,##0%_);\(#,##0%\);&quot;–&quot;_);@_)"/>
    <numFmt numFmtId="177" formatCode="#,##0.0%_);\(#,##0.0%\);&quot;–&quot;_);@_)"/>
    <numFmt numFmtId="178" formatCode="#,##0.0_);\(#,##0.0\);&quot;–&quot;_);@_)"/>
    <numFmt numFmtId="179" formatCode="0.0%;\(0.0%;\-"/>
    <numFmt numFmtId="180" formatCode="0.0%;\(0.0%\);\-"/>
    <numFmt numFmtId="181" formatCode="#,##0.000;\(#,##0.000\);\-"/>
    <numFmt numFmtId="182" formatCode="#,##0.0;\(#,##0.0\);\-"/>
    <numFmt numFmtId="183" formatCode="0%;\(0%\);\-"/>
    <numFmt numFmtId="184" formatCode="#,##0.000"/>
    <numFmt numFmtId="185" formatCode="_-* #,##0_-;\-* #,##0_-;_-* &quot;-&quot;??_-;_-@_-"/>
    <numFmt numFmtId="186" formatCode="#,##0.00000;\(#,##0.00000\);\-"/>
    <numFmt numFmtId="187" formatCode="#,##0.00;\(#,##0.00\);\-"/>
    <numFmt numFmtId="188" formatCode="0%_);\(0%\);0%_);@_)"/>
    <numFmt numFmtId="189" formatCode="0.0%_);\(0.0%\);0.0%_);@_)"/>
  </numFmts>
  <fonts count="75" x14ac:knownFonts="1">
    <font>
      <sz val="11"/>
      <color theme="1"/>
      <name val="Calibri"/>
      <family val="2"/>
      <scheme val="minor"/>
    </font>
    <font>
      <sz val="11"/>
      <color theme="1"/>
      <name val="Calibri"/>
      <family val="2"/>
      <scheme val="minor"/>
    </font>
    <font>
      <sz val="10"/>
      <name val="Arial"/>
      <family val="2"/>
    </font>
    <font>
      <sz val="11"/>
      <color theme="1"/>
      <name val="Calibri"/>
      <family val="2"/>
    </font>
    <font>
      <sz val="12"/>
      <color theme="1"/>
      <name val="Calibri"/>
      <family val="2"/>
      <scheme val="minor"/>
    </font>
    <font>
      <sz val="10"/>
      <name val="Tahoma"/>
      <family val="2"/>
    </font>
    <font>
      <u/>
      <sz val="10"/>
      <color indexed="12"/>
      <name val="Tahoma"/>
      <family val="2"/>
    </font>
    <font>
      <sz val="10"/>
      <name val="Times New Roman"/>
      <family val="1"/>
    </font>
    <font>
      <sz val="10"/>
      <color theme="1"/>
      <name val="Arial"/>
      <family val="2"/>
    </font>
    <font>
      <sz val="9"/>
      <color theme="1"/>
      <name val="Arial"/>
      <family val="2"/>
    </font>
    <font>
      <sz val="8"/>
      <color theme="1"/>
      <name val="Calibri"/>
      <family val="2"/>
      <scheme val="minor"/>
    </font>
    <font>
      <i/>
      <sz val="11"/>
      <color theme="1"/>
      <name val="Calibri"/>
      <family val="2"/>
      <scheme val="minor"/>
    </font>
    <font>
      <b/>
      <sz val="16"/>
      <color theme="1"/>
      <name val="Calibri"/>
      <family val="2"/>
      <scheme val="minor"/>
    </font>
    <font>
      <sz val="10"/>
      <color theme="1"/>
      <name val="Calibri"/>
      <family val="2"/>
      <scheme val="minor"/>
    </font>
    <font>
      <vertAlign val="superscript"/>
      <sz val="9"/>
      <color theme="1"/>
      <name val="Calibri"/>
      <family val="2"/>
      <scheme val="minor"/>
    </font>
    <font>
      <sz val="9"/>
      <color theme="1"/>
      <name val="Calibri"/>
      <family val="2"/>
      <scheme val="minor"/>
    </font>
    <font>
      <sz val="9"/>
      <color rgb="FF0000FF"/>
      <name val="Calibri"/>
      <family val="2"/>
      <scheme val="minor"/>
    </font>
    <font>
      <i/>
      <sz val="9"/>
      <color theme="1"/>
      <name val="Calibri"/>
      <family val="2"/>
      <scheme val="minor"/>
    </font>
    <font>
      <b/>
      <sz val="12"/>
      <color rgb="FFC00000"/>
      <name val="Calibri"/>
      <family val="2"/>
      <scheme val="minor"/>
    </font>
    <font>
      <b/>
      <sz val="9"/>
      <color rgb="FF000000"/>
      <name val="Calibri"/>
      <family val="2"/>
      <scheme val="minor"/>
    </font>
    <font>
      <b/>
      <sz val="9"/>
      <color theme="0"/>
      <name val="Calibri"/>
      <family val="2"/>
      <scheme val="minor"/>
    </font>
    <font>
      <b/>
      <sz val="9"/>
      <color rgb="FFC00000"/>
      <name val="Calibri"/>
      <family val="2"/>
      <scheme val="minor"/>
    </font>
    <font>
      <sz val="9"/>
      <name val="Calibri"/>
      <family val="2"/>
      <scheme val="minor"/>
    </font>
    <font>
      <b/>
      <sz val="9"/>
      <color theme="1"/>
      <name val="Calibri"/>
      <family val="2"/>
      <scheme val="minor"/>
    </font>
    <font>
      <b/>
      <i/>
      <sz val="9"/>
      <color theme="1"/>
      <name val="Calibri"/>
      <family val="2"/>
      <scheme val="minor"/>
    </font>
    <font>
      <i/>
      <sz val="8"/>
      <color theme="1"/>
      <name val="Calibri"/>
      <family val="2"/>
      <scheme val="minor"/>
    </font>
    <font>
      <b/>
      <i/>
      <u/>
      <sz val="8"/>
      <color theme="1"/>
      <name val="Calibri"/>
      <family val="2"/>
      <scheme val="minor"/>
    </font>
    <font>
      <i/>
      <sz val="8"/>
      <color rgb="FF0000FF"/>
      <name val="Calibri"/>
      <family val="2"/>
      <scheme val="minor"/>
    </font>
    <font>
      <b/>
      <sz val="9"/>
      <color rgb="FF0000FF"/>
      <name val="Calibri"/>
      <family val="2"/>
      <scheme val="minor"/>
    </font>
    <font>
      <vertAlign val="superscript"/>
      <sz val="9"/>
      <name val="Calibri"/>
      <family val="2"/>
      <scheme val="minor"/>
    </font>
    <font>
      <b/>
      <sz val="9"/>
      <name val="Calibri"/>
      <family val="2"/>
      <scheme val="minor"/>
    </font>
    <font>
      <b/>
      <i/>
      <sz val="9"/>
      <name val="Calibri"/>
      <family val="2"/>
      <scheme val="minor"/>
    </font>
    <font>
      <i/>
      <sz val="9"/>
      <name val="Calibri"/>
      <family val="2"/>
      <scheme val="minor"/>
    </font>
    <font>
      <b/>
      <vertAlign val="superscript"/>
      <sz val="9"/>
      <color rgb="FFC00000"/>
      <name val="Calibri"/>
      <family val="2"/>
      <scheme val="minor"/>
    </font>
    <font>
      <i/>
      <sz val="9"/>
      <color rgb="FF000000"/>
      <name val="Calibri"/>
      <family val="2"/>
      <scheme val="minor"/>
    </font>
    <font>
      <b/>
      <u/>
      <sz val="11"/>
      <color theme="1"/>
      <name val="Calibri"/>
      <family val="2"/>
      <scheme val="minor"/>
    </font>
    <font>
      <sz val="10"/>
      <name val="Calibri"/>
      <family val="2"/>
      <scheme val="minor"/>
    </font>
    <font>
      <b/>
      <sz val="10"/>
      <color rgb="FF000000"/>
      <name val="Calibri"/>
      <family val="2"/>
      <scheme val="minor"/>
    </font>
    <font>
      <sz val="13"/>
      <color theme="1"/>
      <name val="Calibri"/>
      <family val="2"/>
      <scheme val="minor"/>
    </font>
    <font>
      <b/>
      <sz val="10"/>
      <color theme="1"/>
      <name val="Calibri"/>
      <family val="2"/>
      <scheme val="minor"/>
    </font>
    <font>
      <sz val="9"/>
      <color rgb="FFC00000"/>
      <name val="Calibri"/>
      <family val="2"/>
      <scheme val="minor"/>
    </font>
    <font>
      <sz val="9"/>
      <color rgb="FF000000"/>
      <name val="Calibri"/>
      <family val="2"/>
      <scheme val="minor"/>
    </font>
    <font>
      <sz val="10"/>
      <color rgb="FF262626"/>
      <name val="Calibri"/>
      <family val="2"/>
      <scheme val="minor"/>
    </font>
    <font>
      <vertAlign val="superscript"/>
      <sz val="9"/>
      <color rgb="FF000000"/>
      <name val="Calibri"/>
      <family val="2"/>
      <scheme val="minor"/>
    </font>
    <font>
      <i/>
      <vertAlign val="superscript"/>
      <sz val="9"/>
      <color theme="1"/>
      <name val="Calibri"/>
      <family val="2"/>
      <scheme val="minor"/>
    </font>
    <font>
      <b/>
      <vertAlign val="superscript"/>
      <sz val="9"/>
      <color theme="1"/>
      <name val="Calibri"/>
      <family val="2"/>
      <scheme val="minor"/>
    </font>
    <font>
      <b/>
      <vertAlign val="superscript"/>
      <sz val="9"/>
      <color rgb="FF000000"/>
      <name val="Calibri"/>
      <family val="2"/>
      <scheme val="minor"/>
    </font>
    <font>
      <i/>
      <u/>
      <sz val="9"/>
      <color theme="1"/>
      <name val="Calibri"/>
      <family val="2"/>
      <scheme val="minor"/>
    </font>
    <font>
      <i/>
      <sz val="9"/>
      <color rgb="FFFF0000"/>
      <name val="Calibri"/>
      <family val="2"/>
      <scheme val="minor"/>
    </font>
    <font>
      <i/>
      <sz val="10"/>
      <color theme="1"/>
      <name val="Calibri"/>
      <family val="2"/>
      <scheme val="minor"/>
    </font>
    <font>
      <sz val="9"/>
      <color rgb="FFFF0000"/>
      <name val="Calibri"/>
      <family val="2"/>
      <scheme val="minor"/>
    </font>
    <font>
      <sz val="9"/>
      <color indexed="81"/>
      <name val="Tahoma"/>
      <family val="2"/>
    </font>
    <font>
      <b/>
      <sz val="9"/>
      <color indexed="81"/>
      <name val="Tahoma"/>
      <family val="2"/>
    </font>
    <font>
      <sz val="11"/>
      <name val="Calibri"/>
      <family val="2"/>
      <scheme val="minor"/>
    </font>
    <font>
      <i/>
      <sz val="8"/>
      <name val="Calibri"/>
      <family val="2"/>
      <scheme val="minor"/>
    </font>
    <font>
      <i/>
      <sz val="8"/>
      <color rgb="FFFF0000"/>
      <name val="Calibri"/>
      <family val="2"/>
      <scheme val="minor"/>
    </font>
    <font>
      <sz val="10"/>
      <color theme="1"/>
      <name val="Calibri"/>
      <family val="2"/>
    </font>
    <font>
      <i/>
      <sz val="9"/>
      <color theme="0" tint="-0.499984740745262"/>
      <name val="Calibri"/>
      <family val="2"/>
      <scheme val="minor"/>
    </font>
    <font>
      <i/>
      <sz val="9"/>
      <color indexed="23" tint="-0.499984740745262"/>
      <name val="Calibri"/>
      <family val="2"/>
      <scheme val="minor"/>
    </font>
    <font>
      <i/>
      <sz val="10"/>
      <color theme="0" tint="-0.499984740745262"/>
      <name val="Calibri"/>
      <family val="2"/>
      <scheme val="minor"/>
    </font>
    <font>
      <sz val="10"/>
      <color theme="0" tint="-0.499984740745262"/>
      <name val="Calibri"/>
      <family val="2"/>
      <scheme val="minor"/>
    </font>
    <font>
      <sz val="9"/>
      <color rgb="FF0000CC"/>
      <name val="Calibri"/>
      <family val="2"/>
      <scheme val="minor"/>
    </font>
    <font>
      <i/>
      <vertAlign val="superscript"/>
      <sz val="9"/>
      <color theme="0" tint="-0.499984740745262"/>
      <name val="Calibri"/>
      <family val="2"/>
      <scheme val="minor"/>
    </font>
    <font>
      <i/>
      <u/>
      <sz val="9"/>
      <name val="Calibri"/>
      <family val="2"/>
      <scheme val="minor"/>
    </font>
    <font>
      <i/>
      <vertAlign val="superscript"/>
      <sz val="9"/>
      <name val="Calibri"/>
      <family val="2"/>
      <scheme val="minor"/>
    </font>
    <font>
      <b/>
      <i/>
      <u/>
      <sz val="8"/>
      <name val="Calibri"/>
      <family val="2"/>
      <scheme val="minor"/>
    </font>
    <font>
      <i/>
      <sz val="8"/>
      <color rgb="FF00A44A"/>
      <name val="Calibri"/>
      <family val="2"/>
      <scheme val="minor"/>
    </font>
    <font>
      <sz val="9"/>
      <color rgb="FF00A44A"/>
      <name val="Calibri"/>
      <family val="2"/>
      <scheme val="minor"/>
    </font>
    <font>
      <b/>
      <sz val="9"/>
      <color rgb="FF00A44A"/>
      <name val="Calibri"/>
      <family val="2"/>
      <scheme val="minor"/>
    </font>
    <font>
      <sz val="11"/>
      <color rgb="FFFF0000"/>
      <name val="Calibri"/>
      <family val="2"/>
      <scheme val="minor"/>
    </font>
    <font>
      <sz val="8"/>
      <color rgb="FF000000"/>
      <name val="Calibri"/>
      <family val="2"/>
      <scheme val="minor"/>
    </font>
    <font>
      <b/>
      <sz val="10"/>
      <color rgb="FFC00000"/>
      <name val="Calibri"/>
      <family val="2"/>
      <scheme val="minor"/>
    </font>
    <font>
      <b/>
      <vertAlign val="superscript"/>
      <sz val="10"/>
      <color rgb="FFC00000"/>
      <name val="Calibri"/>
      <family val="2"/>
      <scheme val="minor"/>
    </font>
    <font>
      <b/>
      <sz val="9"/>
      <color rgb="FF00B050"/>
      <name val="Calibri"/>
      <family val="2"/>
      <scheme val="minor"/>
    </font>
    <font>
      <b/>
      <vertAlign val="superscript"/>
      <sz val="9"/>
      <name val="Calibri"/>
      <family val="2"/>
      <scheme val="minor"/>
    </font>
  </fonts>
  <fills count="6">
    <fill>
      <patternFill patternType="none"/>
    </fill>
    <fill>
      <patternFill patternType="gray125"/>
    </fill>
    <fill>
      <patternFill patternType="lightGray"/>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26">
    <border>
      <left/>
      <right/>
      <top/>
      <bottom/>
      <diagonal/>
    </border>
    <border>
      <left/>
      <right/>
      <top style="thin">
        <color auto="1"/>
      </top>
      <bottom/>
      <diagonal/>
    </border>
    <border>
      <left/>
      <right/>
      <top style="thin">
        <color indexed="64"/>
      </top>
      <bottom style="double">
        <color indexed="64"/>
      </bottom>
      <diagonal/>
    </border>
    <border>
      <left/>
      <right/>
      <top/>
      <bottom style="thick">
        <color rgb="FFBEC0C2"/>
      </bottom>
      <diagonal/>
    </border>
    <border>
      <left/>
      <right/>
      <top style="thick">
        <color rgb="FFBEC0C2"/>
      </top>
      <bottom/>
      <diagonal/>
    </border>
    <border>
      <left/>
      <right/>
      <top/>
      <bottom style="medium">
        <color rgb="FF000000"/>
      </bottom>
      <diagonal/>
    </border>
    <border>
      <left/>
      <right/>
      <top/>
      <bottom style="medium">
        <color theme="0" tint="-0.34998626667073579"/>
      </bottom>
      <diagonal/>
    </border>
    <border>
      <left/>
      <right/>
      <top style="medium">
        <color rgb="FF000000"/>
      </top>
      <bottom/>
      <diagonal/>
    </border>
    <border>
      <left/>
      <right/>
      <top style="thin">
        <color rgb="FFBEC0C2"/>
      </top>
      <bottom style="thin">
        <color rgb="FFBEC0C2"/>
      </bottom>
      <diagonal/>
    </border>
    <border>
      <left/>
      <right/>
      <top/>
      <bottom style="thin">
        <color rgb="FFBEC0C2"/>
      </bottom>
      <diagonal/>
    </border>
    <border>
      <left/>
      <right/>
      <top style="thin">
        <color rgb="FFBEC0C2"/>
      </top>
      <bottom/>
      <diagonal/>
    </border>
    <border>
      <left/>
      <right/>
      <top style="thin">
        <color rgb="FFBEC0C2"/>
      </top>
      <bottom style="medium">
        <color rgb="FF000000"/>
      </bottom>
      <diagonal/>
    </border>
    <border>
      <left/>
      <right/>
      <top style="thin">
        <color rgb="FFBEC0C2"/>
      </top>
      <bottom style="medium">
        <color auto="1"/>
      </bottom>
      <diagonal/>
    </border>
    <border>
      <left/>
      <right/>
      <top style="medium">
        <color auto="1"/>
      </top>
      <bottom/>
      <diagonal/>
    </border>
    <border>
      <left/>
      <right/>
      <top style="thin">
        <color theme="0" tint="-0.24994659260841701"/>
      </top>
      <bottom style="thin">
        <color theme="0" tint="-0.24994659260841701"/>
      </bottom>
      <diagonal/>
    </border>
    <border>
      <left/>
      <right/>
      <top/>
      <bottom style="thick">
        <color theme="0" tint="-0.24994659260841701"/>
      </bottom>
      <diagonal/>
    </border>
    <border>
      <left/>
      <right/>
      <top/>
      <bottom style="thin">
        <color theme="0" tint="-0.24994659260841701"/>
      </bottom>
      <diagonal/>
    </border>
    <border>
      <left/>
      <right/>
      <top style="thin">
        <color theme="0" tint="-0.24994659260841701"/>
      </top>
      <bottom/>
      <diagonal/>
    </border>
    <border>
      <left/>
      <right/>
      <top style="thick">
        <color theme="0" tint="-0.24994659260841701"/>
      </top>
      <bottom style="thick">
        <color theme="0" tint="-0.24994659260841701"/>
      </bottom>
      <diagonal/>
    </border>
    <border>
      <left/>
      <right/>
      <top style="medium">
        <color theme="0" tint="-0.24994659260841701"/>
      </top>
      <bottom style="medium">
        <color theme="0" tint="-0.24994659260841701"/>
      </bottom>
      <diagonal/>
    </border>
    <border>
      <left/>
      <right/>
      <top style="thick">
        <color theme="0" tint="-0.24994659260841701"/>
      </top>
      <bottom style="medium">
        <color theme="0" tint="-0.24994659260841701"/>
      </bottom>
      <diagonal/>
    </border>
    <border>
      <left/>
      <right/>
      <top style="medium">
        <color auto="1"/>
      </top>
      <bottom style="medium">
        <color auto="1"/>
      </bottom>
      <diagonal/>
    </border>
    <border>
      <left/>
      <right/>
      <top style="medium">
        <color theme="0" tint="-0.24994659260841701"/>
      </top>
      <bottom style="thin">
        <color theme="0" tint="-0.24994659260841701"/>
      </bottom>
      <diagonal/>
    </border>
    <border>
      <left/>
      <right/>
      <top style="thin">
        <color theme="0" tint="-0.24994659260841701"/>
      </top>
      <bottom style="medium">
        <color theme="0" tint="-0.24994659260841701"/>
      </bottom>
      <diagonal/>
    </border>
    <border>
      <left/>
      <right/>
      <top/>
      <bottom style="medium">
        <color theme="0" tint="-0.24994659260841701"/>
      </bottom>
      <diagonal/>
    </border>
    <border>
      <left/>
      <right/>
      <top style="medium">
        <color auto="1"/>
      </top>
      <bottom style="thin">
        <color rgb="FFBEC0C2"/>
      </bottom>
      <diagonal/>
    </border>
  </borders>
  <cellStyleXfs count="120">
    <xf numFmtId="0" fontId="0" fillId="0" borderId="0"/>
    <xf numFmtId="0" fontId="3" fillId="0" borderId="0"/>
    <xf numFmtId="0" fontId="2" fillId="0" borderId="0"/>
    <xf numFmtId="0" fontId="2" fillId="0" borderId="0">
      <alignment vertical="center"/>
    </xf>
    <xf numFmtId="9" fontId="2" fillId="0" borderId="0"/>
    <xf numFmtId="44" fontId="2" fillId="0" borderId="0"/>
    <xf numFmtId="42" fontId="2" fillId="0" borderId="0"/>
    <xf numFmtId="43" fontId="2" fillId="0" borderId="0"/>
    <xf numFmtId="41" fontId="2" fillId="0" borderId="0"/>
    <xf numFmtId="0" fontId="3" fillId="0" borderId="0"/>
    <xf numFmtId="0" fontId="5" fillId="0" borderId="0"/>
    <xf numFmtId="0" fontId="6" fillId="0" borderId="0" applyNumberFormat="0" applyFill="0" applyBorder="0" applyAlignment="0" applyProtection="0">
      <alignment vertical="top"/>
      <protection locked="0"/>
    </xf>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9" fontId="7" fillId="0" borderId="0" applyFill="0" applyBorder="0" applyProtection="0"/>
    <xf numFmtId="169" fontId="7" fillId="0" borderId="1" applyFill="0" applyProtection="0"/>
    <xf numFmtId="169" fontId="7" fillId="0" borderId="2" applyFill="0" applyProtection="0"/>
    <xf numFmtId="168" fontId="7" fillId="0" borderId="0" applyFill="0" applyBorder="0" applyProtection="0"/>
    <xf numFmtId="168" fontId="7" fillId="0" borderId="1" applyFill="0" applyProtection="0"/>
    <xf numFmtId="168" fontId="7" fillId="0" borderId="2" applyFill="0" applyProtection="0"/>
    <xf numFmtId="0" fontId="5" fillId="0" borderId="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xf numFmtId="164" fontId="1" fillId="0" borderId="0" applyFont="0" applyFill="0" applyBorder="0" applyAlignment="0" applyProtection="0"/>
    <xf numFmtId="0" fontId="5" fillId="0" borderId="0"/>
    <xf numFmtId="0" fontId="8" fillId="0" borderId="0"/>
    <xf numFmtId="0" fontId="8" fillId="0" borderId="0"/>
    <xf numFmtId="0" fontId="4" fillId="0" borderId="0"/>
    <xf numFmtId="0" fontId="8" fillId="0" borderId="0"/>
    <xf numFmtId="0" fontId="2" fillId="0" borderId="0"/>
    <xf numFmtId="0" fontId="1" fillId="0" borderId="0"/>
    <xf numFmtId="0" fontId="2" fillId="0" borderId="0"/>
    <xf numFmtId="0" fontId="2" fillId="0" borderId="0"/>
    <xf numFmtId="0" fontId="2" fillId="0" borderId="0"/>
    <xf numFmtId="9" fontId="2" fillId="0" borderId="0" applyFont="0" applyFill="0" applyBorder="0" applyAlignment="0" applyProtection="0"/>
    <xf numFmtId="0" fontId="9" fillId="0" borderId="0"/>
    <xf numFmtId="0" fontId="8" fillId="0" borderId="0"/>
    <xf numFmtId="170" fontId="10" fillId="2" borderId="0" applyNumberFormat="0" applyFont="0" applyBorder="0" applyAlignment="0" applyProtection="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44" fontId="2" fillId="0" borderId="0"/>
    <xf numFmtId="42" fontId="2" fillId="0" borderId="0"/>
    <xf numFmtId="43" fontId="2" fillId="0" borderId="0"/>
    <xf numFmtId="41" fontId="2" fillId="0" borderId="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2" fillId="0" borderId="0"/>
    <xf numFmtId="42" fontId="2" fillId="0" borderId="0"/>
    <xf numFmtId="43" fontId="2" fillId="0" borderId="0"/>
    <xf numFmtId="41" fontId="2" fillId="0" borderId="0"/>
    <xf numFmtId="44" fontId="2" fillId="0" borderId="0"/>
    <xf numFmtId="42" fontId="2" fillId="0" borderId="0"/>
    <xf numFmtId="43" fontId="2" fillId="0" borderId="0"/>
    <xf numFmtId="41" fontId="2" fillId="0" borderId="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0" fontId="53" fillId="0" borderId="0"/>
    <xf numFmtId="0" fontId="8" fillId="0" borderId="0"/>
    <xf numFmtId="0" fontId="53" fillId="0" borderId="0"/>
    <xf numFmtId="0" fontId="56" fillId="0" borderId="0"/>
    <xf numFmtId="9" fontId="56" fillId="0" borderId="0" applyFont="0" applyFill="0" applyBorder="0" applyAlignment="0" applyProtection="0"/>
    <xf numFmtId="0" fontId="1" fillId="0" borderId="0"/>
    <xf numFmtId="0" fontId="56" fillId="0" borderId="0"/>
    <xf numFmtId="0" fontId="2" fillId="0" borderId="0"/>
    <xf numFmtId="44" fontId="2" fillId="0" borderId="0"/>
    <xf numFmtId="42" fontId="2" fillId="0" borderId="0"/>
    <xf numFmtId="43" fontId="2" fillId="0" borderId="0"/>
    <xf numFmtId="41" fontId="2" fillId="0" borderId="0"/>
    <xf numFmtId="44" fontId="2" fillId="0" borderId="0"/>
    <xf numFmtId="42" fontId="2" fillId="0" borderId="0"/>
    <xf numFmtId="43" fontId="2" fillId="0" borderId="0"/>
    <xf numFmtId="41" fontId="2" fillId="0" borderId="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2" fillId="0" borderId="0"/>
    <xf numFmtId="42" fontId="2" fillId="0" borderId="0"/>
    <xf numFmtId="43" fontId="2" fillId="0" borderId="0"/>
    <xf numFmtId="41" fontId="2" fillId="0" borderId="0"/>
    <xf numFmtId="44" fontId="2" fillId="0" borderId="0"/>
    <xf numFmtId="42" fontId="2" fillId="0" borderId="0"/>
    <xf numFmtId="43" fontId="2" fillId="0" borderId="0"/>
    <xf numFmtId="41" fontId="2" fillId="0" borderId="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0" fontId="8" fillId="0" borderId="0"/>
    <xf numFmtId="0" fontId="3" fillId="0" borderId="0"/>
  </cellStyleXfs>
  <cellXfs count="365">
    <xf numFmtId="0" fontId="0" fillId="0" borderId="0" xfId="0"/>
    <xf numFmtId="0" fontId="11" fillId="0" borderId="0" xfId="0" applyFont="1"/>
    <xf numFmtId="0" fontId="12" fillId="0" borderId="0" xfId="0" applyFont="1"/>
    <xf numFmtId="0" fontId="4" fillId="0" borderId="0" xfId="0" applyFont="1"/>
    <xf numFmtId="0" fontId="13" fillId="0" borderId="0" xfId="0" applyFont="1"/>
    <xf numFmtId="174" fontId="16" fillId="0" borderId="14" xfId="0" applyNumberFormat="1" applyFont="1" applyBorder="1" applyAlignment="1">
      <alignment vertical="center"/>
    </xf>
    <xf numFmtId="0" fontId="15" fillId="0" borderId="0" xfId="0" applyFont="1"/>
    <xf numFmtId="0" fontId="15" fillId="0" borderId="0" xfId="0" applyFont="1" applyAlignment="1">
      <alignment vertical="center"/>
    </xf>
    <xf numFmtId="0" fontId="19" fillId="0" borderId="15" xfId="0" applyFont="1" applyBorder="1" applyAlignment="1">
      <alignment vertical="center"/>
    </xf>
    <xf numFmtId="0" fontId="19" fillId="0" borderId="15" xfId="0" applyFont="1" applyBorder="1" applyAlignment="1">
      <alignment vertical="center" wrapText="1"/>
    </xf>
    <xf numFmtId="0" fontId="19" fillId="0" borderId="15" xfId="0" applyFont="1" applyBorder="1" applyAlignment="1">
      <alignment horizontal="right" vertical="center" wrapText="1"/>
    </xf>
    <xf numFmtId="0" fontId="20" fillId="0" borderId="0" xfId="0" applyFont="1" applyAlignment="1">
      <alignment horizontal="right" vertical="center"/>
    </xf>
    <xf numFmtId="0" fontId="15" fillId="0" borderId="16" xfId="0" applyFont="1" applyBorder="1" applyAlignment="1">
      <alignment vertical="center"/>
    </xf>
    <xf numFmtId="0" fontId="15" fillId="0" borderId="14" xfId="0" applyFont="1" applyBorder="1" applyAlignment="1">
      <alignment vertical="center"/>
    </xf>
    <xf numFmtId="174" fontId="15" fillId="0" borderId="14" xfId="0" applyNumberFormat="1" applyFont="1" applyBorder="1" applyAlignment="1">
      <alignment horizontal="right" vertical="center" wrapText="1"/>
    </xf>
    <xf numFmtId="174" fontId="15" fillId="0" borderId="14" xfId="0" applyNumberFormat="1" applyFont="1" applyBorder="1" applyAlignment="1">
      <alignment horizontal="center" vertical="center" wrapText="1"/>
    </xf>
    <xf numFmtId="174" fontId="16" fillId="0" borderId="14" xfId="0" applyNumberFormat="1" applyFont="1" applyBorder="1" applyAlignment="1">
      <alignment horizontal="right" vertical="center" wrapText="1"/>
    </xf>
    <xf numFmtId="174" fontId="15" fillId="0" borderId="14" xfId="0" applyNumberFormat="1" applyFont="1" applyBorder="1" applyAlignment="1">
      <alignment vertical="center"/>
    </xf>
    <xf numFmtId="174" fontId="22" fillId="0" borderId="14" xfId="0" applyNumberFormat="1" applyFont="1" applyBorder="1" applyAlignment="1">
      <alignment vertical="center"/>
    </xf>
    <xf numFmtId="0" fontId="15" fillId="3" borderId="14" xfId="0" applyFont="1" applyFill="1" applyBorder="1" applyAlignment="1">
      <alignment vertical="center"/>
    </xf>
    <xf numFmtId="0" fontId="23" fillId="0" borderId="0" xfId="0" applyFont="1" applyAlignment="1">
      <alignment vertical="center"/>
    </xf>
    <xf numFmtId="175" fontId="16" fillId="0" borderId="14" xfId="0" applyNumberFormat="1" applyFont="1" applyBorder="1" applyAlignment="1">
      <alignment vertical="center"/>
    </xf>
    <xf numFmtId="0" fontId="15" fillId="0" borderId="14" xfId="0" applyFont="1" applyBorder="1" applyAlignment="1">
      <alignment horizontal="center" vertical="center"/>
    </xf>
    <xf numFmtId="175" fontId="15" fillId="0" borderId="14" xfId="0" applyNumberFormat="1" applyFont="1" applyBorder="1" applyAlignment="1">
      <alignment vertical="center"/>
    </xf>
    <xf numFmtId="0" fontId="17" fillId="0" borderId="0" xfId="0" applyFont="1" applyAlignment="1">
      <alignment vertical="center"/>
    </xf>
    <xf numFmtId="178" fontId="22" fillId="0" borderId="14" xfId="0" applyNumberFormat="1" applyFont="1" applyBorder="1" applyAlignment="1">
      <alignment vertical="center"/>
    </xf>
    <xf numFmtId="0" fontId="17" fillId="3" borderId="14" xfId="0" applyFont="1" applyFill="1" applyBorder="1" applyAlignment="1">
      <alignment vertical="center"/>
    </xf>
    <xf numFmtId="175" fontId="16" fillId="0" borderId="0" xfId="0" applyNumberFormat="1" applyFont="1" applyAlignment="1">
      <alignment vertical="center"/>
    </xf>
    <xf numFmtId="0" fontId="15" fillId="0" borderId="17" xfId="0" applyFont="1" applyBorder="1" applyAlignment="1">
      <alignment vertical="center"/>
    </xf>
    <xf numFmtId="0" fontId="17" fillId="3" borderId="17" xfId="0" applyFont="1" applyFill="1" applyBorder="1" applyAlignment="1">
      <alignment horizontal="left" vertical="center" indent="1"/>
    </xf>
    <xf numFmtId="0" fontId="17" fillId="3" borderId="17" xfId="0" applyFont="1" applyFill="1" applyBorder="1" applyAlignment="1">
      <alignment vertical="center"/>
    </xf>
    <xf numFmtId="171" fontId="16" fillId="0" borderId="14" xfId="0" applyNumberFormat="1" applyFont="1" applyBorder="1" applyAlignment="1">
      <alignment vertical="center"/>
    </xf>
    <xf numFmtId="0" fontId="17" fillId="3" borderId="0" xfId="0" applyFont="1" applyFill="1" applyAlignment="1">
      <alignment vertical="center"/>
    </xf>
    <xf numFmtId="0" fontId="24" fillId="0" borderId="16" xfId="0" applyFont="1" applyBorder="1" applyAlignment="1">
      <alignment horizontal="left" vertical="center"/>
    </xf>
    <xf numFmtId="0" fontId="15" fillId="3" borderId="14" xfId="0" applyFont="1" applyFill="1" applyBorder="1" applyAlignment="1">
      <alignment horizontal="left" vertical="center" indent="1"/>
    </xf>
    <xf numFmtId="177" fontId="15" fillId="0" borderId="14" xfId="0" applyNumberFormat="1" applyFont="1" applyBorder="1" applyAlignment="1">
      <alignment horizontal="right" vertical="center"/>
    </xf>
    <xf numFmtId="179" fontId="15" fillId="0" borderId="14" xfId="0" applyNumberFormat="1" applyFont="1" applyBorder="1" applyAlignment="1">
      <alignment horizontal="right" vertical="center"/>
    </xf>
    <xf numFmtId="0" fontId="15" fillId="0" borderId="0" xfId="0" applyFont="1" applyAlignment="1">
      <alignment horizontal="center"/>
    </xf>
    <xf numFmtId="0" fontId="19" fillId="0" borderId="15" xfId="0" applyFont="1" applyBorder="1" applyAlignment="1">
      <alignment horizontal="center" vertical="center" wrapText="1"/>
    </xf>
    <xf numFmtId="0" fontId="15" fillId="0" borderId="16" xfId="0" applyFont="1" applyBorder="1" applyAlignment="1">
      <alignment horizontal="center" vertical="center"/>
    </xf>
    <xf numFmtId="49" fontId="15" fillId="0" borderId="14" xfId="0" applyNumberFormat="1" applyFont="1" applyBorder="1" applyAlignment="1">
      <alignment horizontal="center" vertical="center"/>
    </xf>
    <xf numFmtId="0" fontId="15" fillId="0" borderId="0" xfId="0" applyFont="1" applyAlignment="1">
      <alignment horizontal="center" vertical="center"/>
    </xf>
    <xf numFmtId="0" fontId="15" fillId="3" borderId="14" xfId="0" applyFont="1" applyFill="1" applyBorder="1" applyAlignment="1">
      <alignment horizontal="center" vertical="center"/>
    </xf>
    <xf numFmtId="0" fontId="15" fillId="3" borderId="17" xfId="0" applyFont="1" applyFill="1" applyBorder="1" applyAlignment="1">
      <alignment horizontal="center" vertical="center"/>
    </xf>
    <xf numFmtId="174" fontId="16" fillId="0" borderId="14" xfId="0" applyNumberFormat="1" applyFont="1" applyBorder="1" applyAlignment="1">
      <alignment horizontal="right" vertical="center"/>
    </xf>
    <xf numFmtId="180" fontId="15" fillId="0" borderId="14" xfId="0" applyNumberFormat="1" applyFont="1" applyBorder="1" applyAlignment="1">
      <alignment vertical="center"/>
    </xf>
    <xf numFmtId="0" fontId="21" fillId="0" borderId="0" xfId="0" applyFont="1" applyAlignment="1">
      <alignment horizontal="left" vertical="center"/>
    </xf>
    <xf numFmtId="49" fontId="15" fillId="0" borderId="16" xfId="0" applyNumberFormat="1" applyFont="1" applyBorder="1" applyAlignment="1">
      <alignment horizontal="center" vertical="center"/>
    </xf>
    <xf numFmtId="174" fontId="16" fillId="0" borderId="16" xfId="0" applyNumberFormat="1" applyFont="1" applyBorder="1" applyAlignment="1">
      <alignment vertical="center"/>
    </xf>
    <xf numFmtId="0" fontId="18" fillId="0" borderId="0" xfId="0" applyFont="1"/>
    <xf numFmtId="176" fontId="15" fillId="0" borderId="0" xfId="0" applyNumberFormat="1" applyFont="1" applyAlignment="1">
      <alignment vertical="center"/>
    </xf>
    <xf numFmtId="180" fontId="15" fillId="0" borderId="14" xfId="0" applyNumberFormat="1" applyFont="1" applyBorder="1" applyAlignment="1">
      <alignment horizontal="right" vertical="center"/>
    </xf>
    <xf numFmtId="0" fontId="15" fillId="0" borderId="14" xfId="0" applyFont="1" applyBorder="1" applyAlignment="1">
      <alignment horizontal="left" vertical="center" indent="1"/>
    </xf>
    <xf numFmtId="0" fontId="15" fillId="3" borderId="17" xfId="0" applyFont="1" applyFill="1" applyBorder="1" applyAlignment="1">
      <alignment horizontal="left" vertical="center" indent="1"/>
    </xf>
    <xf numFmtId="0" fontId="15" fillId="3" borderId="17" xfId="0" applyFont="1" applyFill="1" applyBorder="1" applyAlignment="1">
      <alignment vertical="center"/>
    </xf>
    <xf numFmtId="177" fontId="15" fillId="0" borderId="17" xfId="0" applyNumberFormat="1" applyFont="1" applyBorder="1" applyAlignment="1">
      <alignment horizontal="right" vertical="center"/>
    </xf>
    <xf numFmtId="177" fontId="15" fillId="0" borderId="14" xfId="0" applyNumberFormat="1" applyFont="1" applyBorder="1" applyAlignment="1">
      <alignment vertical="center"/>
    </xf>
    <xf numFmtId="0" fontId="15" fillId="0" borderId="17" xfId="0" applyFont="1" applyBorder="1" applyAlignment="1">
      <alignment horizontal="center" vertical="center"/>
    </xf>
    <xf numFmtId="0" fontId="24" fillId="0" borderId="0" xfId="0" applyFont="1" applyAlignment="1">
      <alignment horizontal="left" vertical="center"/>
    </xf>
    <xf numFmtId="174" fontId="22" fillId="0" borderId="14" xfId="0" applyNumberFormat="1" applyFont="1" applyBorder="1" applyAlignment="1">
      <alignment horizontal="right" vertical="center"/>
    </xf>
    <xf numFmtId="0" fontId="23" fillId="0" borderId="18" xfId="0" applyFont="1" applyBorder="1" applyAlignment="1">
      <alignment vertical="center"/>
    </xf>
    <xf numFmtId="0" fontId="24" fillId="3" borderId="18" xfId="0" applyFont="1" applyFill="1" applyBorder="1" applyAlignment="1">
      <alignment vertical="center"/>
    </xf>
    <xf numFmtId="0" fontId="23" fillId="0" borderId="18" xfId="0" applyFont="1" applyBorder="1" applyAlignment="1">
      <alignment horizontal="center" vertical="center"/>
    </xf>
    <xf numFmtId="174" fontId="23" fillId="0" borderId="18" xfId="0" applyNumberFormat="1" applyFont="1" applyBorder="1" applyAlignment="1">
      <alignment vertical="center"/>
    </xf>
    <xf numFmtId="174" fontId="15" fillId="0" borderId="0" xfId="0" applyNumberFormat="1" applyFont="1" applyAlignment="1">
      <alignment vertical="center"/>
    </xf>
    <xf numFmtId="0" fontId="15" fillId="3" borderId="14" xfId="0" applyFont="1" applyFill="1" applyBorder="1" applyAlignment="1">
      <alignment horizontal="left" vertical="center"/>
    </xf>
    <xf numFmtId="0" fontId="25" fillId="3" borderId="0" xfId="0" applyFont="1" applyFill="1" applyAlignment="1">
      <alignment vertical="center"/>
    </xf>
    <xf numFmtId="0" fontId="25" fillId="0" borderId="0" xfId="0" applyFont="1" applyAlignment="1">
      <alignment vertical="center"/>
    </xf>
    <xf numFmtId="0" fontId="26" fillId="0" borderId="0" xfId="0" applyFont="1"/>
    <xf numFmtId="0" fontId="25" fillId="0" borderId="0" xfId="0" applyFont="1" applyAlignment="1">
      <alignment horizontal="center" vertical="center"/>
    </xf>
    <xf numFmtId="0" fontId="27" fillId="0" borderId="0" xfId="0" applyFont="1" applyAlignment="1">
      <alignment vertical="center"/>
    </xf>
    <xf numFmtId="165" fontId="25" fillId="0" borderId="0" xfId="0" applyNumberFormat="1" applyFont="1" applyAlignment="1">
      <alignment vertical="center"/>
    </xf>
    <xf numFmtId="0" fontId="23" fillId="0" borderId="0" xfId="0" quotePrefix="1" applyFont="1" applyAlignment="1">
      <alignment horizontal="right"/>
    </xf>
    <xf numFmtId="174" fontId="25" fillId="0" borderId="0" xfId="0" applyNumberFormat="1" applyFont="1" applyAlignment="1">
      <alignment vertical="center"/>
    </xf>
    <xf numFmtId="0" fontId="17" fillId="0" borderId="14" xfId="0" applyFont="1" applyBorder="1" applyAlignment="1">
      <alignment vertical="center"/>
    </xf>
    <xf numFmtId="0" fontId="22" fillId="0" borderId="14" xfId="0" applyFont="1" applyBorder="1" applyAlignment="1">
      <alignment vertical="center"/>
    </xf>
    <xf numFmtId="174" fontId="4" fillId="0" borderId="0" xfId="0" applyNumberFormat="1" applyFont="1"/>
    <xf numFmtId="0" fontId="17" fillId="0" borderId="17" xfId="0" applyFont="1" applyBorder="1" applyAlignment="1">
      <alignment vertical="center"/>
    </xf>
    <xf numFmtId="0" fontId="22" fillId="0" borderId="17" xfId="0" applyFont="1" applyBorder="1" applyAlignment="1">
      <alignment vertical="center"/>
    </xf>
    <xf numFmtId="174" fontId="15" fillId="0" borderId="17" xfId="0" applyNumberFormat="1"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19" fillId="0" borderId="0" xfId="0" applyFont="1" applyAlignment="1">
      <alignment horizontal="center" vertical="center" wrapText="1"/>
    </xf>
    <xf numFmtId="0" fontId="19" fillId="0" borderId="0" xfId="0" applyFont="1" applyAlignment="1">
      <alignment horizontal="right" vertical="center" wrapText="1"/>
    </xf>
    <xf numFmtId="0" fontId="17" fillId="3" borderId="16" xfId="0" applyFont="1" applyFill="1" applyBorder="1" applyAlignment="1">
      <alignment vertical="center"/>
    </xf>
    <xf numFmtId="0" fontId="30" fillId="0" borderId="19" xfId="0" applyFont="1" applyBorder="1" applyAlignment="1">
      <alignment vertical="center"/>
    </xf>
    <xf numFmtId="0" fontId="24" fillId="3" borderId="19" xfId="0" applyFont="1" applyFill="1" applyBorder="1" applyAlignment="1">
      <alignment vertical="center"/>
    </xf>
    <xf numFmtId="0" fontId="23" fillId="0" borderId="19" xfId="0" applyFont="1" applyBorder="1" applyAlignment="1">
      <alignment vertical="center"/>
    </xf>
    <xf numFmtId="0" fontId="23" fillId="0" borderId="19" xfId="0" applyFont="1" applyBorder="1" applyAlignment="1">
      <alignment horizontal="center" vertical="center"/>
    </xf>
    <xf numFmtId="174" fontId="23" fillId="0" borderId="19" xfId="0" applyNumberFormat="1" applyFont="1" applyBorder="1" applyAlignment="1">
      <alignment vertical="center"/>
    </xf>
    <xf numFmtId="0" fontId="24" fillId="0" borderId="19" xfId="0" applyFont="1" applyBorder="1" applyAlignment="1">
      <alignment vertical="center"/>
    </xf>
    <xf numFmtId="174" fontId="28" fillId="0" borderId="19" xfId="0" applyNumberFormat="1" applyFont="1" applyBorder="1" applyAlignment="1">
      <alignment vertical="center"/>
    </xf>
    <xf numFmtId="0" fontId="23" fillId="0" borderId="20" xfId="0" applyFont="1" applyBorder="1" applyAlignment="1">
      <alignment vertical="center"/>
    </xf>
    <xf numFmtId="0" fontId="24" fillId="3" borderId="20" xfId="0" applyFont="1" applyFill="1" applyBorder="1" applyAlignment="1">
      <alignment vertical="center"/>
    </xf>
    <xf numFmtId="0" fontId="23" fillId="0" borderId="20" xfId="0" applyFont="1" applyBorder="1" applyAlignment="1">
      <alignment horizontal="center" vertical="center"/>
    </xf>
    <xf numFmtId="174" fontId="23" fillId="0" borderId="20" xfId="0" applyNumberFormat="1" applyFont="1" applyBorder="1" applyAlignment="1">
      <alignment vertical="center"/>
    </xf>
    <xf numFmtId="0" fontId="31" fillId="0" borderId="16" xfId="0" applyFont="1" applyBorder="1" applyAlignment="1">
      <alignment horizontal="left" vertical="center"/>
    </xf>
    <xf numFmtId="0" fontId="34" fillId="0" borderId="15" xfId="0" applyFont="1" applyBorder="1" applyAlignment="1">
      <alignment vertical="center"/>
    </xf>
    <xf numFmtId="0" fontId="15" fillId="4" borderId="14" xfId="0" applyFont="1" applyFill="1" applyBorder="1" applyAlignment="1">
      <alignment horizontal="center" vertical="center"/>
    </xf>
    <xf numFmtId="0" fontId="35" fillId="0" borderId="0" xfId="0" applyFont="1"/>
    <xf numFmtId="0" fontId="17" fillId="3" borderId="0" xfId="0" applyFont="1" applyFill="1" applyAlignment="1">
      <alignment horizontal="left" vertical="center" indent="1"/>
    </xf>
    <xf numFmtId="0" fontId="15" fillId="3" borderId="0" xfId="0" applyFont="1" applyFill="1" applyAlignment="1">
      <alignment horizontal="center" vertical="center"/>
    </xf>
    <xf numFmtId="177" fontId="17" fillId="0" borderId="0" xfId="0" applyNumberFormat="1" applyFont="1" applyAlignment="1">
      <alignment horizontal="right" vertical="center"/>
    </xf>
    <xf numFmtId="0" fontId="36" fillId="0" borderId="0" xfId="0" applyFont="1" applyAlignment="1">
      <alignment wrapText="1"/>
    </xf>
    <xf numFmtId="0" fontId="25" fillId="0" borderId="0" xfId="0" applyFont="1" applyAlignment="1">
      <alignment vertical="center" wrapText="1"/>
    </xf>
    <xf numFmtId="0" fontId="17" fillId="0" borderId="16" xfId="0" applyFont="1" applyBorder="1" applyAlignment="1">
      <alignment vertical="center"/>
    </xf>
    <xf numFmtId="0" fontId="15" fillId="0" borderId="17" xfId="0" applyFont="1" applyBorder="1"/>
    <xf numFmtId="0" fontId="17" fillId="0" borderId="17" xfId="0" applyFont="1" applyBorder="1"/>
    <xf numFmtId="0" fontId="15" fillId="0" borderId="14" xfId="0" applyFont="1" applyBorder="1" applyAlignment="1">
      <alignment horizontal="center"/>
    </xf>
    <xf numFmtId="0" fontId="18" fillId="0" borderId="0" xfId="0" applyFont="1" applyAlignment="1">
      <alignment vertical="center"/>
    </xf>
    <xf numFmtId="0" fontId="37" fillId="0" borderId="3" xfId="0" applyFont="1" applyBorder="1" applyAlignment="1">
      <alignment vertical="center" wrapText="1"/>
    </xf>
    <xf numFmtId="0" fontId="37" fillId="0" borderId="3" xfId="0" applyFont="1" applyBorder="1" applyAlignment="1">
      <alignment horizontal="right" vertical="center" wrapText="1"/>
    </xf>
    <xf numFmtId="0" fontId="15" fillId="0" borderId="4" xfId="0" applyFont="1" applyBorder="1" applyAlignment="1">
      <alignment horizontal="left" vertical="center" wrapText="1"/>
    </xf>
    <xf numFmtId="174" fontId="15" fillId="0" borderId="4" xfId="0" applyNumberFormat="1" applyFont="1" applyBorder="1" applyAlignment="1">
      <alignment horizontal="right" vertical="center" wrapText="1"/>
    </xf>
    <xf numFmtId="0" fontId="15" fillId="0" borderId="8" xfId="0" applyFont="1" applyBorder="1" applyAlignment="1">
      <alignment horizontal="left" vertical="center" wrapText="1"/>
    </xf>
    <xf numFmtId="174" fontId="15" fillId="0" borderId="8" xfId="0" applyNumberFormat="1" applyFont="1" applyBorder="1" applyAlignment="1">
      <alignment horizontal="right" vertical="center" wrapText="1"/>
    </xf>
    <xf numFmtId="0" fontId="15" fillId="0" borderId="5" xfId="0" applyFont="1" applyBorder="1" applyAlignment="1">
      <alignment horizontal="left" vertical="center" wrapText="1"/>
    </xf>
    <xf numFmtId="174" fontId="15" fillId="0" borderId="5" xfId="0" applyNumberFormat="1" applyFont="1" applyBorder="1" applyAlignment="1">
      <alignment horizontal="right" vertical="center" wrapText="1"/>
    </xf>
    <xf numFmtId="0" fontId="23" fillId="0" borderId="0" xfId="0" applyFont="1" applyAlignment="1">
      <alignment horizontal="left" vertical="center" wrapText="1"/>
    </xf>
    <xf numFmtId="174" fontId="23" fillId="0" borderId="0" xfId="0" applyNumberFormat="1" applyFont="1" applyAlignment="1">
      <alignment horizontal="right" vertical="center" wrapText="1"/>
    </xf>
    <xf numFmtId="165" fontId="15" fillId="0" borderId="8" xfId="0" applyNumberFormat="1" applyFont="1" applyBorder="1" applyAlignment="1">
      <alignment horizontal="right" vertical="center" wrapText="1"/>
    </xf>
    <xf numFmtId="172" fontId="15" fillId="0" borderId="8" xfId="0" applyNumberFormat="1" applyFont="1" applyBorder="1" applyAlignment="1">
      <alignment horizontal="right" vertical="center" wrapText="1"/>
    </xf>
    <xf numFmtId="0" fontId="15" fillId="0" borderId="0" xfId="0" applyFont="1" applyAlignment="1">
      <alignment horizontal="left" vertical="center" wrapText="1"/>
    </xf>
    <xf numFmtId="0" fontId="23" fillId="0" borderId="13" xfId="0" applyFont="1" applyBorder="1" applyAlignment="1">
      <alignment horizontal="left" vertical="center" wrapText="1"/>
    </xf>
    <xf numFmtId="3" fontId="23" fillId="0" borderId="13" xfId="0" applyNumberFormat="1" applyFont="1" applyBorder="1" applyAlignment="1">
      <alignment horizontal="right" vertical="center" wrapText="1"/>
    </xf>
    <xf numFmtId="0" fontId="23" fillId="0" borderId="7" xfId="0" applyFont="1" applyBorder="1" applyAlignment="1">
      <alignment horizontal="left" vertical="center" wrapText="1"/>
    </xf>
    <xf numFmtId="174" fontId="23" fillId="0" borderId="7" xfId="0" applyNumberFormat="1" applyFont="1" applyBorder="1" applyAlignment="1">
      <alignment horizontal="right" vertical="center" wrapText="1"/>
    </xf>
    <xf numFmtId="165" fontId="0" fillId="0" borderId="0" xfId="0" applyNumberFormat="1"/>
    <xf numFmtId="9" fontId="0" fillId="0" borderId="0" xfId="0" applyNumberFormat="1"/>
    <xf numFmtId="3" fontId="0" fillId="0" borderId="0" xfId="0" applyNumberFormat="1"/>
    <xf numFmtId="0" fontId="38" fillId="0" borderId="0" xfId="0" applyFont="1" applyAlignment="1">
      <alignment horizontal="left" vertical="center" indent="3"/>
    </xf>
    <xf numFmtId="0" fontId="39" fillId="0" borderId="0" xfId="0" applyFont="1" applyAlignment="1">
      <alignment vertical="center"/>
    </xf>
    <xf numFmtId="0" fontId="21" fillId="0" borderId="4" xfId="0" applyFont="1" applyBorder="1" applyAlignment="1">
      <alignment horizontal="left" vertical="center" wrapText="1"/>
    </xf>
    <xf numFmtId="0" fontId="15" fillId="0" borderId="11" xfId="0" applyFont="1" applyBorder="1" applyAlignment="1">
      <alignment horizontal="left" vertical="center" wrapText="1"/>
    </xf>
    <xf numFmtId="174" fontId="15" fillId="0" borderId="11" xfId="0" applyNumberFormat="1" applyFont="1" applyBorder="1" applyAlignment="1">
      <alignment horizontal="right" vertical="center" wrapText="1"/>
    </xf>
    <xf numFmtId="174" fontId="40" fillId="0" borderId="0" xfId="0" applyNumberFormat="1" applyFont="1" applyAlignment="1">
      <alignment horizontal="left" vertical="center" wrapText="1"/>
    </xf>
    <xf numFmtId="0" fontId="23" fillId="0" borderId="9" xfId="0" applyFont="1" applyBorder="1" applyAlignment="1">
      <alignment horizontal="left" vertical="center" wrapText="1"/>
    </xf>
    <xf numFmtId="174" fontId="23" fillId="0" borderId="9" xfId="0" applyNumberFormat="1" applyFont="1" applyBorder="1" applyAlignment="1">
      <alignment horizontal="right" vertical="center" wrapText="1"/>
    </xf>
    <xf numFmtId="0" fontId="15" fillId="0" borderId="8" xfId="0" applyFont="1" applyBorder="1" applyAlignment="1">
      <alignment horizontal="left" vertical="center"/>
    </xf>
    <xf numFmtId="0" fontId="15" fillId="0" borderId="11" xfId="0" applyFont="1" applyBorder="1" applyAlignment="1">
      <alignment horizontal="left" vertical="center"/>
    </xf>
    <xf numFmtId="0" fontId="17" fillId="0" borderId="5" xfId="0" applyFont="1" applyBorder="1" applyAlignment="1">
      <alignment horizontal="left" vertical="center" wrapText="1"/>
    </xf>
    <xf numFmtId="174" fontId="17" fillId="0" borderId="5" xfId="0" applyNumberFormat="1" applyFont="1" applyBorder="1" applyAlignment="1">
      <alignment horizontal="right" vertical="center" wrapText="1"/>
    </xf>
    <xf numFmtId="0" fontId="21" fillId="0" borderId="9" xfId="0" applyFont="1" applyBorder="1" applyAlignment="1">
      <alignment horizontal="left" vertical="center" wrapText="1"/>
    </xf>
    <xf numFmtId="174" fontId="15" fillId="0" borderId="9" xfId="0" applyNumberFormat="1" applyFont="1" applyBorder="1" applyAlignment="1">
      <alignment horizontal="left" vertical="center" wrapText="1"/>
    </xf>
    <xf numFmtId="0" fontId="10" fillId="0" borderId="0" xfId="0" applyFont="1"/>
    <xf numFmtId="0" fontId="15" fillId="0" borderId="10" xfId="0" applyFont="1" applyBorder="1" applyAlignment="1">
      <alignment horizontal="left" vertical="center" wrapText="1"/>
    </xf>
    <xf numFmtId="0" fontId="15" fillId="0" borderId="12" xfId="0" applyFont="1" applyBorder="1" applyAlignment="1">
      <alignment horizontal="left" vertical="center" wrapText="1"/>
    </xf>
    <xf numFmtId="174" fontId="15" fillId="0" borderId="12" xfId="0" applyNumberFormat="1" applyFont="1" applyBorder="1" applyAlignment="1">
      <alignment horizontal="right" vertical="center" wrapText="1"/>
    </xf>
    <xf numFmtId="174" fontId="23" fillId="0" borderId="13" xfId="0" applyNumberFormat="1" applyFont="1" applyBorder="1" applyAlignment="1">
      <alignment horizontal="right" vertical="center" wrapText="1"/>
    </xf>
    <xf numFmtId="174" fontId="15" fillId="0" borderId="0" xfId="0" applyNumberFormat="1" applyFont="1" applyAlignment="1">
      <alignment horizontal="left" vertical="center" wrapText="1"/>
    </xf>
    <xf numFmtId="174" fontId="0" fillId="0" borderId="0" xfId="0" applyNumberFormat="1"/>
    <xf numFmtId="0" fontId="38" fillId="0" borderId="0" xfId="0" applyFont="1" applyAlignment="1">
      <alignment vertical="center"/>
    </xf>
    <xf numFmtId="0" fontId="13" fillId="0" borderId="0" xfId="0" applyFont="1" applyAlignment="1">
      <alignment horizontal="left" vertical="center" indent="4"/>
    </xf>
    <xf numFmtId="0" fontId="23" fillId="0" borderId="4" xfId="0" applyFont="1" applyBorder="1" applyAlignment="1">
      <alignment horizontal="left" vertical="center" wrapText="1"/>
    </xf>
    <xf numFmtId="174" fontId="41" fillId="0" borderId="8" xfId="0" applyNumberFormat="1" applyFont="1" applyBorder="1" applyAlignment="1">
      <alignment horizontal="right" vertical="center"/>
    </xf>
    <xf numFmtId="174" fontId="41" fillId="0" borderId="5" xfId="0" applyNumberFormat="1" applyFont="1" applyBorder="1" applyAlignment="1">
      <alignment horizontal="right" vertical="center"/>
    </xf>
    <xf numFmtId="174" fontId="19" fillId="0" borderId="0" xfId="0" applyNumberFormat="1" applyFont="1" applyAlignment="1">
      <alignment horizontal="right" vertical="center"/>
    </xf>
    <xf numFmtId="174" fontId="41" fillId="0" borderId="0" xfId="0" applyNumberFormat="1" applyFont="1" applyAlignment="1">
      <alignment horizontal="right" vertical="center"/>
    </xf>
    <xf numFmtId="0" fontId="23" fillId="0" borderId="5" xfId="0" applyFont="1" applyBorder="1" applyAlignment="1">
      <alignment horizontal="left" vertical="center" wrapText="1"/>
    </xf>
    <xf numFmtId="174" fontId="23" fillId="0" borderId="5" xfId="0" applyNumberFormat="1" applyFont="1" applyBorder="1" applyAlignment="1">
      <alignment horizontal="right" vertical="center" wrapText="1"/>
    </xf>
    <xf numFmtId="174" fontId="19" fillId="0" borderId="5" xfId="0" applyNumberFormat="1" applyFont="1" applyBorder="1" applyAlignment="1">
      <alignment horizontal="right" vertical="center"/>
    </xf>
    <xf numFmtId="174" fontId="19" fillId="0" borderId="7" xfId="0" applyNumberFormat="1" applyFont="1" applyBorder="1" applyAlignment="1">
      <alignment horizontal="right" vertical="center"/>
    </xf>
    <xf numFmtId="174" fontId="15" fillId="0" borderId="4" xfId="0" applyNumberFormat="1" applyFont="1" applyBorder="1" applyAlignment="1">
      <alignment horizontal="left" vertical="center" wrapText="1"/>
    </xf>
    <xf numFmtId="0" fontId="10" fillId="0" borderId="0" xfId="0" applyFont="1" applyAlignment="1">
      <alignment horizontal="left" vertical="center" wrapText="1"/>
    </xf>
    <xf numFmtId="174" fontId="10" fillId="0" borderId="0" xfId="0" applyNumberFormat="1" applyFont="1" applyAlignment="1">
      <alignment horizontal="left" vertical="center" wrapText="1"/>
    </xf>
    <xf numFmtId="0" fontId="39" fillId="0" borderId="0" xfId="0" quotePrefix="1" applyFont="1" applyAlignment="1">
      <alignment horizontal="right"/>
    </xf>
    <xf numFmtId="0" fontId="42" fillId="0" borderId="0" xfId="0" applyFont="1" applyAlignment="1">
      <alignment vertical="center"/>
    </xf>
    <xf numFmtId="0" fontId="37" fillId="0" borderId="6" xfId="0" applyFont="1" applyBorder="1" applyAlignment="1">
      <alignment vertical="center" wrapText="1"/>
    </xf>
    <xf numFmtId="0" fontId="41" fillId="0" borderId="8" xfId="0" applyFont="1" applyBorder="1" applyAlignment="1">
      <alignment vertical="center" wrapText="1"/>
    </xf>
    <xf numFmtId="0" fontId="41" fillId="0" borderId="5" xfId="0" applyFont="1" applyBorder="1" applyAlignment="1">
      <alignment vertical="center" wrapText="1"/>
    </xf>
    <xf numFmtId="0" fontId="41" fillId="0" borderId="0" xfId="0" applyFont="1" applyAlignment="1">
      <alignment vertical="center" wrapText="1"/>
    </xf>
    <xf numFmtId="0" fontId="19" fillId="0" borderId="5" xfId="0" applyFont="1" applyBorder="1" applyAlignment="1">
      <alignment vertical="center" wrapText="1"/>
    </xf>
    <xf numFmtId="0" fontId="19" fillId="0" borderId="7" xfId="0" applyFont="1" applyBorder="1" applyAlignment="1">
      <alignment vertical="center" wrapText="1"/>
    </xf>
    <xf numFmtId="174" fontId="15" fillId="0" borderId="0" xfId="0" applyNumberFormat="1" applyFont="1"/>
    <xf numFmtId="0" fontId="37" fillId="0" borderId="3" xfId="0" applyFont="1" applyBorder="1" applyAlignment="1">
      <alignment horizontal="left" vertical="center" wrapText="1"/>
    </xf>
    <xf numFmtId="182" fontId="15" fillId="0" borderId="14" xfId="0" applyNumberFormat="1" applyFont="1" applyBorder="1" applyAlignment="1">
      <alignment vertical="center"/>
    </xf>
    <xf numFmtId="9" fontId="15" fillId="0" borderId="0" xfId="0" applyNumberFormat="1" applyFont="1" applyAlignment="1">
      <alignment vertical="center"/>
    </xf>
    <xf numFmtId="174" fontId="15" fillId="0" borderId="0" xfId="0" applyNumberFormat="1" applyFont="1" applyAlignment="1">
      <alignment horizontal="right" vertical="center" wrapText="1"/>
    </xf>
    <xf numFmtId="0" fontId="47" fillId="0" borderId="0" xfId="0" applyFont="1" applyAlignment="1">
      <alignment horizontal="left" vertical="center" wrapText="1"/>
    </xf>
    <xf numFmtId="9" fontId="23" fillId="0" borderId="0" xfId="0" applyNumberFormat="1" applyFont="1" applyAlignment="1">
      <alignment vertical="center"/>
    </xf>
    <xf numFmtId="174" fontId="15" fillId="0" borderId="10" xfId="0" applyNumberFormat="1" applyFont="1" applyBorder="1" applyAlignment="1">
      <alignment horizontal="right" vertical="center" wrapText="1"/>
    </xf>
    <xf numFmtId="0" fontId="23" fillId="0" borderId="21" xfId="0" quotePrefix="1" applyFont="1" applyBorder="1" applyAlignment="1">
      <alignment horizontal="left" vertical="center" wrapText="1"/>
    </xf>
    <xf numFmtId="174" fontId="23" fillId="0" borderId="21" xfId="0" applyNumberFormat="1" applyFont="1" applyBorder="1" applyAlignment="1">
      <alignment horizontal="right" vertical="center" wrapText="1"/>
    </xf>
    <xf numFmtId="165" fontId="23" fillId="0" borderId="21" xfId="0" applyNumberFormat="1" applyFont="1" applyBorder="1" applyAlignment="1">
      <alignment horizontal="right" vertical="center" wrapText="1"/>
    </xf>
    <xf numFmtId="0" fontId="37" fillId="0" borderId="0" xfId="0" applyFont="1" applyAlignment="1">
      <alignment vertical="center" wrapText="1"/>
    </xf>
    <xf numFmtId="0" fontId="37" fillId="0" borderId="0" xfId="0" applyFont="1" applyAlignment="1">
      <alignment horizontal="right" vertical="center" wrapText="1"/>
    </xf>
    <xf numFmtId="0" fontId="21" fillId="0" borderId="0" xfId="0" applyFont="1" applyAlignment="1">
      <alignment horizontal="left" vertical="center" wrapText="1"/>
    </xf>
    <xf numFmtId="174" fontId="22" fillId="0" borderId="0" xfId="0" applyNumberFormat="1" applyFont="1" applyAlignment="1">
      <alignment horizontal="right" vertical="center"/>
    </xf>
    <xf numFmtId="0" fontId="23" fillId="0" borderId="1" xfId="0" applyFont="1" applyBorder="1" applyAlignment="1">
      <alignment horizontal="left" vertical="center" wrapText="1"/>
    </xf>
    <xf numFmtId="174" fontId="19" fillId="0" borderId="1" xfId="0" applyNumberFormat="1" applyFont="1" applyBorder="1" applyAlignment="1">
      <alignment horizontal="right" vertical="center"/>
    </xf>
    <xf numFmtId="0" fontId="25" fillId="5" borderId="0" xfId="0" applyFont="1" applyFill="1" applyAlignment="1">
      <alignment vertical="center" wrapText="1"/>
    </xf>
    <xf numFmtId="0" fontId="47" fillId="0" borderId="0" xfId="0" applyFont="1" applyAlignment="1">
      <alignment horizontal="left" vertical="center"/>
    </xf>
    <xf numFmtId="0" fontId="15" fillId="0" borderId="14" xfId="0" quotePrefix="1" applyFont="1" applyBorder="1" applyAlignment="1">
      <alignment vertical="center"/>
    </xf>
    <xf numFmtId="0" fontId="23" fillId="0" borderId="0" xfId="0" quotePrefix="1" applyFont="1" applyAlignment="1">
      <alignment horizontal="left" vertical="center" wrapText="1"/>
    </xf>
    <xf numFmtId="0" fontId="17" fillId="3" borderId="14" xfId="0" applyFont="1" applyFill="1" applyBorder="1" applyAlignment="1">
      <alignment horizontal="left" vertical="center"/>
    </xf>
    <xf numFmtId="183" fontId="17" fillId="0" borderId="8" xfId="0" applyNumberFormat="1" applyFont="1" applyBorder="1" applyAlignment="1">
      <alignment horizontal="right" vertical="center" wrapText="1"/>
    </xf>
    <xf numFmtId="0" fontId="49" fillId="0" borderId="0" xfId="0" applyFont="1" applyAlignment="1">
      <alignment horizontal="left" vertical="center" indent="4"/>
    </xf>
    <xf numFmtId="0" fontId="49" fillId="0" borderId="0" xfId="0" applyFont="1"/>
    <xf numFmtId="0" fontId="25" fillId="0" borderId="0" xfId="0" applyFont="1" applyAlignment="1">
      <alignment horizontal="left" vertical="top" wrapText="1"/>
    </xf>
    <xf numFmtId="0" fontId="53" fillId="0" borderId="0" xfId="0" applyFont="1"/>
    <xf numFmtId="0" fontId="54" fillId="0" borderId="0" xfId="0" applyFont="1" applyAlignment="1">
      <alignment vertical="center"/>
    </xf>
    <xf numFmtId="9" fontId="15" fillId="0" borderId="17" xfId="0" applyNumberFormat="1" applyFont="1" applyBorder="1" applyAlignment="1">
      <alignment vertical="center"/>
    </xf>
    <xf numFmtId="181" fontId="16" fillId="0" borderId="14" xfId="0" applyNumberFormat="1" applyFont="1" applyBorder="1" applyAlignment="1">
      <alignment vertical="center"/>
    </xf>
    <xf numFmtId="0" fontId="15" fillId="4" borderId="14" xfId="0" applyFont="1" applyFill="1" applyBorder="1" applyAlignment="1">
      <alignment horizontal="left" vertical="center" indent="1"/>
    </xf>
    <xf numFmtId="174" fontId="48" fillId="0" borderId="0" xfId="0" applyNumberFormat="1" applyFont="1" applyAlignment="1">
      <alignment horizontal="right" vertical="center" wrapText="1"/>
    </xf>
    <xf numFmtId="174" fontId="50" fillId="0" borderId="0" xfId="0" applyNumberFormat="1" applyFont="1"/>
    <xf numFmtId="17" fontId="37" fillId="0" borderId="6" xfId="0" applyNumberFormat="1" applyFont="1" applyBorder="1" applyAlignment="1">
      <alignment horizontal="right" vertical="center" wrapText="1"/>
    </xf>
    <xf numFmtId="0" fontId="41" fillId="0" borderId="0" xfId="0" applyFont="1" applyAlignment="1">
      <alignment horizontal="right" vertical="center"/>
    </xf>
    <xf numFmtId="174" fontId="15" fillId="0" borderId="0" xfId="0" applyNumberFormat="1" applyFont="1" applyAlignment="1">
      <alignment horizontal="right"/>
    </xf>
    <xf numFmtId="173" fontId="15" fillId="0" borderId="8" xfId="0" applyNumberFormat="1" applyFont="1" applyBorder="1" applyAlignment="1">
      <alignment horizontal="right" vertical="center" wrapText="1"/>
    </xf>
    <xf numFmtId="0" fontId="39" fillId="0" borderId="0" xfId="0" quotePrefix="1" applyFont="1" applyAlignment="1">
      <alignment horizontal="right" vertical="center"/>
    </xf>
    <xf numFmtId="0" fontId="57" fillId="0" borderId="0" xfId="0" applyFont="1" applyAlignment="1">
      <alignment horizontal="right"/>
    </xf>
    <xf numFmtId="0" fontId="23" fillId="0" borderId="0" xfId="0" applyFont="1" applyAlignment="1">
      <alignment horizontal="centerContinuous"/>
    </xf>
    <xf numFmtId="0" fontId="21" fillId="0" borderId="0" xfId="0" applyFont="1" applyAlignment="1">
      <alignment horizontal="centerContinuous"/>
    </xf>
    <xf numFmtId="0" fontId="40" fillId="0" borderId="0" xfId="0" applyFont="1" applyAlignment="1">
      <alignment horizontal="centerContinuous"/>
    </xf>
    <xf numFmtId="0" fontId="58" fillId="0" borderId="0" xfId="0" quotePrefix="1" applyFont="1" applyAlignment="1">
      <alignment horizontal="right"/>
    </xf>
    <xf numFmtId="0" fontId="59" fillId="0" borderId="0" xfId="0" applyFont="1"/>
    <xf numFmtId="0" fontId="60" fillId="0" borderId="0" xfId="0" applyFont="1"/>
    <xf numFmtId="0" fontId="38" fillId="0" borderId="0" xfId="0" applyFont="1" applyAlignment="1">
      <alignment horizontal="left" vertical="center"/>
    </xf>
    <xf numFmtId="0" fontId="0" fillId="0" borderId="0" xfId="0" applyAlignment="1">
      <alignment vertical="center"/>
    </xf>
    <xf numFmtId="174" fontId="15" fillId="0" borderId="22" xfId="0" applyNumberFormat="1" applyFont="1" applyBorder="1" applyAlignment="1">
      <alignment vertical="center"/>
    </xf>
    <xf numFmtId="174" fontId="15" fillId="0" borderId="23" xfId="0" applyNumberFormat="1" applyFont="1" applyBorder="1" applyAlignment="1">
      <alignment vertical="center"/>
    </xf>
    <xf numFmtId="179" fontId="22" fillId="0" borderId="14" xfId="0" applyNumberFormat="1" applyFont="1" applyBorder="1" applyAlignment="1">
      <alignment horizontal="right" vertical="center"/>
    </xf>
    <xf numFmtId="178" fontId="16" fillId="0" borderId="14" xfId="0" applyNumberFormat="1" applyFont="1" applyBorder="1" applyAlignment="1">
      <alignment vertical="center"/>
    </xf>
    <xf numFmtId="3" fontId="15" fillId="0" borderId="16" xfId="0" applyNumberFormat="1" applyFont="1" applyBorder="1" applyAlignment="1">
      <alignment vertical="center"/>
    </xf>
    <xf numFmtId="177" fontId="17" fillId="0" borderId="17" xfId="0" applyNumberFormat="1" applyFont="1" applyBorder="1" applyAlignment="1">
      <alignment horizontal="right" vertical="center"/>
    </xf>
    <xf numFmtId="0" fontId="15" fillId="0" borderId="17" xfId="0" applyFont="1" applyBorder="1" applyAlignment="1">
      <alignment horizontal="center"/>
    </xf>
    <xf numFmtId="0" fontId="22" fillId="0" borderId="22" xfId="0" applyFont="1" applyBorder="1" applyAlignment="1">
      <alignment vertical="center"/>
    </xf>
    <xf numFmtId="0" fontId="17" fillId="0" borderId="22" xfId="0" applyFont="1" applyBorder="1" applyAlignment="1">
      <alignment vertical="center"/>
    </xf>
    <xf numFmtId="0" fontId="15" fillId="0" borderId="22" xfId="0" applyFont="1" applyBorder="1" applyAlignment="1">
      <alignment vertical="center"/>
    </xf>
    <xf numFmtId="0" fontId="15" fillId="0" borderId="22" xfId="0" applyFont="1" applyBorder="1" applyAlignment="1">
      <alignment horizontal="center" vertical="center"/>
    </xf>
    <xf numFmtId="0" fontId="22" fillId="0" borderId="24" xfId="0" applyFont="1" applyBorder="1" applyAlignment="1">
      <alignment vertical="center"/>
    </xf>
    <xf numFmtId="0" fontId="17" fillId="0" borderId="24" xfId="0" applyFont="1" applyBorder="1" applyAlignment="1">
      <alignment vertical="center"/>
    </xf>
    <xf numFmtId="0" fontId="15" fillId="0" borderId="24" xfId="0" applyFont="1" applyBorder="1" applyAlignment="1">
      <alignment vertical="center"/>
    </xf>
    <xf numFmtId="174" fontId="15" fillId="0" borderId="24" xfId="0" applyNumberFormat="1" applyFont="1" applyBorder="1" applyAlignment="1">
      <alignment vertical="center"/>
    </xf>
    <xf numFmtId="174" fontId="15" fillId="0" borderId="16" xfId="0" applyNumberFormat="1" applyFont="1" applyBorder="1" applyAlignment="1">
      <alignment vertical="center"/>
    </xf>
    <xf numFmtId="0" fontId="57" fillId="0" borderId="0" xfId="0" applyFont="1"/>
    <xf numFmtId="165" fontId="15" fillId="0" borderId="16" xfId="0" applyNumberFormat="1" applyFont="1" applyBorder="1" applyAlignment="1">
      <alignment vertical="center"/>
    </xf>
    <xf numFmtId="182" fontId="15" fillId="0" borderId="0" xfId="0" applyNumberFormat="1" applyFont="1" applyAlignment="1">
      <alignment vertical="center"/>
    </xf>
    <xf numFmtId="176" fontId="15" fillId="0" borderId="17" xfId="0" applyNumberFormat="1" applyFont="1" applyBorder="1" applyAlignment="1">
      <alignment horizontal="right" vertical="center"/>
    </xf>
    <xf numFmtId="181" fontId="22" fillId="0" borderId="0" xfId="0" applyNumberFormat="1" applyFont="1" applyAlignment="1">
      <alignment horizontal="right" vertical="center" wrapText="1"/>
    </xf>
    <xf numFmtId="9" fontId="15" fillId="0" borderId="9" xfId="0" applyNumberFormat="1" applyFont="1" applyBorder="1" applyAlignment="1">
      <alignment horizontal="right" vertical="center" wrapText="1"/>
    </xf>
    <xf numFmtId="0" fontId="55" fillId="0" borderId="0" xfId="0" applyFont="1" applyAlignment="1">
      <alignment vertical="center"/>
    </xf>
    <xf numFmtId="174" fontId="10" fillId="0" borderId="0" xfId="0" applyNumberFormat="1" applyFont="1" applyAlignment="1">
      <alignment horizontal="right" vertical="center" wrapText="1"/>
    </xf>
    <xf numFmtId="0" fontId="0" fillId="0" borderId="0" xfId="0" applyAlignment="1">
      <alignment horizontal="left"/>
    </xf>
    <xf numFmtId="0" fontId="25" fillId="0" borderId="0" xfId="0" quotePrefix="1" applyFont="1" applyAlignment="1">
      <alignment horizontal="left" vertical="center" wrapText="1"/>
    </xf>
    <xf numFmtId="0" fontId="23" fillId="0" borderId="25" xfId="0" applyFont="1" applyBorder="1" applyAlignment="1">
      <alignment horizontal="left" vertical="center" wrapText="1"/>
    </xf>
    <xf numFmtId="174" fontId="23" fillId="0" borderId="25" xfId="0" applyNumberFormat="1" applyFont="1" applyBorder="1" applyAlignment="1">
      <alignment horizontal="right" vertical="center" wrapText="1"/>
    </xf>
    <xf numFmtId="4" fontId="0" fillId="0" borderId="0" xfId="0" applyNumberFormat="1"/>
    <xf numFmtId="10" fontId="0" fillId="0" borderId="0" xfId="0" applyNumberFormat="1"/>
    <xf numFmtId="165" fontId="15" fillId="0" borderId="0" xfId="0" applyNumberFormat="1" applyFont="1" applyAlignment="1">
      <alignment horizontal="right" vertical="center" wrapText="1"/>
    </xf>
    <xf numFmtId="0" fontId="19" fillId="0" borderId="3" xfId="0" applyFont="1" applyBorder="1" applyAlignment="1">
      <alignment vertical="center" wrapText="1"/>
    </xf>
    <xf numFmtId="9" fontId="15" fillId="0" borderId="0" xfId="0" applyNumberFormat="1" applyFont="1" applyAlignment="1">
      <alignment horizontal="left" vertical="center" wrapText="1"/>
    </xf>
    <xf numFmtId="0" fontId="22" fillId="0" borderId="0" xfId="0" applyFont="1" applyAlignment="1">
      <alignment horizontal="left" vertical="center" wrapText="1"/>
    </xf>
    <xf numFmtId="0" fontId="63" fillId="0" borderId="0" xfId="0" applyFont="1" applyAlignment="1">
      <alignment horizontal="left" vertical="center" wrapText="1"/>
    </xf>
    <xf numFmtId="174" fontId="30" fillId="0" borderId="0" xfId="0" applyNumberFormat="1" applyFont="1" applyAlignment="1">
      <alignment horizontal="right" vertical="center" wrapText="1"/>
    </xf>
    <xf numFmtId="174" fontId="30" fillId="0" borderId="0" xfId="0" applyNumberFormat="1" applyFont="1" applyAlignment="1">
      <alignment horizontal="right" vertical="center"/>
    </xf>
    <xf numFmtId="174" fontId="22" fillId="0" borderId="0" xfId="0" applyNumberFormat="1" applyFont="1" applyAlignment="1">
      <alignment horizontal="right" vertical="center" wrapText="1"/>
    </xf>
    <xf numFmtId="0" fontId="30" fillId="0" borderId="0" xfId="0" applyFont="1" applyAlignment="1">
      <alignment horizontal="left" vertical="center" wrapText="1"/>
    </xf>
    <xf numFmtId="0" fontId="63" fillId="0" borderId="0" xfId="0" applyFont="1" applyAlignment="1">
      <alignment horizontal="left" vertical="center"/>
    </xf>
    <xf numFmtId="0" fontId="65" fillId="0" borderId="0" xfId="0" applyFont="1"/>
    <xf numFmtId="174" fontId="53" fillId="0" borderId="0" xfId="0" applyNumberFormat="1" applyFont="1"/>
    <xf numFmtId="184" fontId="0" fillId="0" borderId="0" xfId="0" applyNumberFormat="1"/>
    <xf numFmtId="174" fontId="22" fillId="0" borderId="8" xfId="0" applyNumberFormat="1" applyFont="1" applyBorder="1" applyAlignment="1">
      <alignment horizontal="right" vertical="center" wrapText="1"/>
    </xf>
    <xf numFmtId="0" fontId="66" fillId="0" borderId="0" xfId="0" applyFont="1" applyAlignment="1">
      <alignment vertical="center"/>
    </xf>
    <xf numFmtId="175" fontId="67" fillId="0" borderId="14" xfId="0" applyNumberFormat="1" applyFont="1" applyBorder="1" applyAlignment="1">
      <alignment horizontal="right" vertical="center"/>
    </xf>
    <xf numFmtId="174" fontId="67" fillId="0" borderId="14" xfId="0" applyNumberFormat="1" applyFont="1" applyBorder="1" applyAlignment="1">
      <alignment vertical="center"/>
    </xf>
    <xf numFmtId="174" fontId="67" fillId="0" borderId="17" xfId="0" applyNumberFormat="1" applyFont="1" applyBorder="1" applyAlignment="1">
      <alignment vertical="center"/>
    </xf>
    <xf numFmtId="174" fontId="67" fillId="0" borderId="0" xfId="0" applyNumberFormat="1" applyFont="1" applyAlignment="1">
      <alignment vertical="center"/>
    </xf>
    <xf numFmtId="174" fontId="67" fillId="0" borderId="16" xfId="0" applyNumberFormat="1" applyFont="1" applyBorder="1" applyAlignment="1">
      <alignment vertical="center"/>
    </xf>
    <xf numFmtId="174" fontId="68" fillId="0" borderId="19" xfId="0" applyNumberFormat="1" applyFont="1" applyBorder="1" applyAlignment="1">
      <alignment vertical="center"/>
    </xf>
    <xf numFmtId="174" fontId="67" fillId="0" borderId="14" xfId="0" applyNumberFormat="1" applyFont="1" applyBorder="1"/>
    <xf numFmtId="0" fontId="15" fillId="3" borderId="0" xfId="0" applyFont="1" applyFill="1" applyAlignment="1">
      <alignment horizontal="left" vertical="center" indent="1"/>
    </xf>
    <xf numFmtId="0" fontId="15" fillId="3" borderId="0" xfId="0" applyFont="1" applyFill="1" applyAlignment="1">
      <alignment vertical="center"/>
    </xf>
    <xf numFmtId="177" fontId="15" fillId="0" borderId="0" xfId="0" applyNumberFormat="1" applyFont="1" applyAlignment="1">
      <alignment horizontal="right" vertical="center"/>
    </xf>
    <xf numFmtId="185" fontId="0" fillId="0" borderId="0" xfId="117" applyNumberFormat="1" applyFont="1"/>
    <xf numFmtId="181" fontId="15" fillId="0" borderId="16" xfId="0" applyNumberFormat="1" applyFont="1" applyBorder="1" applyAlignment="1">
      <alignment vertical="center"/>
    </xf>
    <xf numFmtId="186" fontId="15" fillId="0" borderId="16" xfId="0" applyNumberFormat="1" applyFont="1" applyBorder="1" applyAlignment="1">
      <alignment vertical="center"/>
    </xf>
    <xf numFmtId="174" fontId="61" fillId="0" borderId="14" xfId="0" applyNumberFormat="1" applyFont="1" applyBorder="1" applyAlignment="1">
      <alignment horizontal="right" vertical="center"/>
    </xf>
    <xf numFmtId="174" fontId="61" fillId="0" borderId="14" xfId="0" applyNumberFormat="1" applyFont="1" applyBorder="1" applyAlignment="1">
      <alignment vertical="center"/>
    </xf>
    <xf numFmtId="0" fontId="30" fillId="0" borderId="0" xfId="0" applyFont="1" applyAlignment="1">
      <alignment vertical="center"/>
    </xf>
    <xf numFmtId="0" fontId="24" fillId="3" borderId="0" xfId="0" applyFont="1" applyFill="1" applyAlignment="1">
      <alignment vertical="center"/>
    </xf>
    <xf numFmtId="0" fontId="23" fillId="0" borderId="0" xfId="0" applyFont="1" applyAlignment="1">
      <alignment horizontal="center" vertical="center"/>
    </xf>
    <xf numFmtId="174" fontId="30" fillId="0" borderId="19" xfId="0" applyNumberFormat="1" applyFont="1" applyBorder="1" applyAlignment="1">
      <alignment vertical="center"/>
    </xf>
    <xf numFmtId="181" fontId="15" fillId="0" borderId="0" xfId="0" applyNumberFormat="1" applyFont="1" applyAlignment="1">
      <alignment vertical="center"/>
    </xf>
    <xf numFmtId="174" fontId="61" fillId="0" borderId="0" xfId="0" applyNumberFormat="1" applyFont="1" applyAlignment="1">
      <alignment vertical="center"/>
    </xf>
    <xf numFmtId="174" fontId="30" fillId="0" borderId="19" xfId="0" applyNumberFormat="1" applyFont="1" applyBorder="1" applyAlignment="1">
      <alignment horizontal="right" vertical="center"/>
    </xf>
    <xf numFmtId="0" fontId="30" fillId="0" borderId="19" xfId="0" applyFont="1" applyBorder="1" applyAlignment="1">
      <alignment horizontal="center" vertical="center"/>
    </xf>
    <xf numFmtId="181" fontId="15" fillId="0" borderId="0" xfId="0" applyNumberFormat="1" applyFont="1"/>
    <xf numFmtId="174" fontId="61" fillId="0" borderId="0" xfId="0" applyNumberFormat="1" applyFont="1" applyAlignment="1">
      <alignment horizontal="right" vertical="center"/>
    </xf>
    <xf numFmtId="182" fontId="48" fillId="0" borderId="0" xfId="0" applyNumberFormat="1" applyFont="1" applyAlignment="1">
      <alignment horizontal="right" vertical="center" wrapText="1"/>
    </xf>
    <xf numFmtId="187" fontId="48" fillId="0" borderId="0" xfId="0" applyNumberFormat="1" applyFont="1" applyAlignment="1">
      <alignment horizontal="right" vertical="center" wrapText="1"/>
    </xf>
    <xf numFmtId="173" fontId="0" fillId="0" borderId="0" xfId="0" applyNumberFormat="1"/>
    <xf numFmtId="182" fontId="0" fillId="0" borderId="0" xfId="0" applyNumberFormat="1"/>
    <xf numFmtId="0" fontId="22" fillId="0" borderId="14" xfId="0" applyFont="1" applyBorder="1" applyAlignment="1">
      <alignment horizontal="left" vertical="center"/>
    </xf>
    <xf numFmtId="165" fontId="15" fillId="0" borderId="14" xfId="0" applyNumberFormat="1" applyFont="1" applyBorder="1" applyAlignment="1">
      <alignment vertical="center"/>
    </xf>
    <xf numFmtId="185" fontId="0" fillId="0" borderId="0" xfId="117" applyNumberFormat="1" applyFont="1" applyFill="1"/>
    <xf numFmtId="174" fontId="30" fillId="0" borderId="21" xfId="0" applyNumberFormat="1" applyFont="1" applyBorder="1" applyAlignment="1">
      <alignment horizontal="right" vertical="center" wrapText="1"/>
    </xf>
    <xf numFmtId="0" fontId="25" fillId="0" borderId="0" xfId="0" applyFont="1" applyAlignment="1">
      <alignment horizontal="left" vertical="center"/>
    </xf>
    <xf numFmtId="165" fontId="25" fillId="0" borderId="0" xfId="0" applyNumberFormat="1" applyFont="1" applyAlignment="1">
      <alignment horizontal="left" vertical="center"/>
    </xf>
    <xf numFmtId="165" fontId="15" fillId="0" borderId="17" xfId="0" applyNumberFormat="1" applyFont="1" applyBorder="1" applyAlignment="1">
      <alignment vertical="center"/>
    </xf>
    <xf numFmtId="188" fontId="0" fillId="0" borderId="0" xfId="0" applyNumberFormat="1"/>
    <xf numFmtId="0" fontId="17" fillId="0" borderId="14" xfId="0" applyFont="1" applyBorder="1" applyAlignment="1">
      <alignment horizontal="left" vertical="center"/>
    </xf>
    <xf numFmtId="189" fontId="0" fillId="0" borderId="0" xfId="0" applyNumberFormat="1"/>
    <xf numFmtId="22" fontId="0" fillId="0" borderId="0" xfId="0" applyNumberFormat="1"/>
    <xf numFmtId="0" fontId="25" fillId="0" borderId="0" xfId="0" quotePrefix="1" applyFont="1" applyAlignment="1">
      <alignment horizontal="left" vertical="center" wrapText="1"/>
    </xf>
    <xf numFmtId="0" fontId="25" fillId="0" borderId="0" xfId="0" applyFont="1" applyAlignment="1">
      <alignment horizontal="left" vertical="center" wrapText="1"/>
    </xf>
    <xf numFmtId="0" fontId="54" fillId="0" borderId="0" xfId="0" applyFont="1" applyAlignment="1">
      <alignment horizontal="left" vertical="center" wrapText="1"/>
    </xf>
    <xf numFmtId="0" fontId="54" fillId="0" borderId="0" xfId="0" applyFont="1" applyAlignment="1">
      <alignment horizontal="left" vertical="center"/>
    </xf>
    <xf numFmtId="0" fontId="25" fillId="0" borderId="0" xfId="0" applyFont="1" applyAlignment="1">
      <alignment horizontal="left" vertical="center"/>
    </xf>
    <xf numFmtId="174" fontId="22" fillId="0" borderId="14" xfId="0" applyNumberFormat="1" applyFont="1" applyFill="1" applyBorder="1" applyAlignment="1">
      <alignment horizontal="right" vertical="center"/>
    </xf>
    <xf numFmtId="174" fontId="15" fillId="0" borderId="8" xfId="0" applyNumberFormat="1" applyFont="1" applyFill="1" applyBorder="1" applyAlignment="1">
      <alignment horizontal="right" vertical="center" wrapText="1"/>
    </xf>
    <xf numFmtId="182" fontId="15" fillId="0" borderId="4" xfId="0" applyNumberFormat="1" applyFont="1" applyFill="1" applyBorder="1" applyAlignment="1">
      <alignment horizontal="right" vertical="center" wrapText="1"/>
    </xf>
    <xf numFmtId="182" fontId="15" fillId="0" borderId="8" xfId="0" applyNumberFormat="1" applyFont="1" applyFill="1" applyBorder="1" applyAlignment="1">
      <alignment horizontal="right" vertical="center" wrapText="1"/>
    </xf>
    <xf numFmtId="182" fontId="23" fillId="0" borderId="7" xfId="0" applyNumberFormat="1" applyFont="1" applyFill="1" applyBorder="1" applyAlignment="1">
      <alignment horizontal="right" vertical="center" wrapText="1"/>
    </xf>
    <xf numFmtId="0" fontId="18" fillId="0" borderId="0" xfId="0" applyFont="1" applyFill="1" applyAlignment="1">
      <alignment vertical="center"/>
    </xf>
    <xf numFmtId="0" fontId="23" fillId="0" borderId="0" xfId="0" applyFont="1" applyBorder="1" applyAlignment="1">
      <alignment horizontal="left" vertical="center" wrapText="1"/>
    </xf>
    <xf numFmtId="182" fontId="23" fillId="0" borderId="0" xfId="0" applyNumberFormat="1" applyFont="1" applyFill="1" applyBorder="1" applyAlignment="1">
      <alignment horizontal="right" vertical="center" wrapText="1"/>
    </xf>
    <xf numFmtId="0" fontId="0" fillId="0" borderId="0" xfId="0" applyFill="1"/>
    <xf numFmtId="0" fontId="13" fillId="0" borderId="0" xfId="0" applyFont="1" applyFill="1"/>
    <xf numFmtId="0" fontId="39" fillId="0" borderId="0" xfId="0" quotePrefix="1" applyFont="1" applyFill="1" applyAlignment="1">
      <alignment horizontal="right"/>
    </xf>
    <xf numFmtId="0" fontId="37" fillId="0" borderId="3" xfId="0" applyFont="1" applyFill="1" applyBorder="1" applyAlignment="1">
      <alignment vertical="center" wrapText="1"/>
    </xf>
    <xf numFmtId="0" fontId="37" fillId="0" borderId="3" xfId="0" applyFont="1" applyFill="1" applyBorder="1" applyAlignment="1">
      <alignment horizontal="right" vertical="center" wrapText="1"/>
    </xf>
    <xf numFmtId="0" fontId="15" fillId="0" borderId="4" xfId="0" applyFont="1" applyFill="1" applyBorder="1" applyAlignment="1">
      <alignment horizontal="left" vertical="center" wrapText="1"/>
    </xf>
    <xf numFmtId="174" fontId="15" fillId="0" borderId="4" xfId="0" applyNumberFormat="1" applyFont="1" applyFill="1" applyBorder="1" applyAlignment="1">
      <alignment horizontal="right" vertical="center" wrapText="1"/>
    </xf>
    <xf numFmtId="0" fontId="0" fillId="0" borderId="0" xfId="0" applyFill="1" applyAlignment="1">
      <alignment horizontal="left"/>
    </xf>
    <xf numFmtId="0" fontId="15" fillId="0" borderId="8"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23" fillId="0" borderId="7" xfId="0" applyFont="1" applyFill="1" applyBorder="1" applyAlignment="1">
      <alignment horizontal="left" vertical="center" wrapText="1"/>
    </xf>
    <xf numFmtId="174" fontId="23" fillId="0" borderId="7" xfId="0" applyNumberFormat="1" applyFont="1" applyFill="1" applyBorder="1" applyAlignment="1">
      <alignment horizontal="right" vertical="center" wrapText="1"/>
    </xf>
    <xf numFmtId="174" fontId="0" fillId="0" borderId="0" xfId="0" applyNumberFormat="1" applyFill="1" applyAlignment="1">
      <alignment horizontal="left"/>
    </xf>
    <xf numFmtId="182" fontId="67" fillId="0" borderId="17" xfId="0" applyNumberFormat="1" applyFont="1" applyBorder="1" applyAlignment="1">
      <alignment vertical="center"/>
    </xf>
    <xf numFmtId="0" fontId="50" fillId="5" borderId="0" xfId="0" applyFont="1" applyFill="1"/>
    <xf numFmtId="0" fontId="69" fillId="0" borderId="0" xfId="0" applyFont="1"/>
    <xf numFmtId="174" fontId="16" fillId="0" borderId="14" xfId="0" applyNumberFormat="1" applyFont="1" applyFill="1" applyBorder="1" applyAlignment="1">
      <alignment horizontal="right" vertical="center"/>
    </xf>
    <xf numFmtId="0" fontId="36" fillId="0" borderId="0" xfId="0" applyFont="1" applyBorder="1" applyAlignment="1">
      <alignment horizontal="left" vertical="center" wrapText="1"/>
    </xf>
    <xf numFmtId="0" fontId="70" fillId="0" borderId="0" xfId="0" applyFont="1" applyBorder="1" applyAlignment="1">
      <alignment horizontal="left" vertical="center" wrapText="1"/>
    </xf>
    <xf numFmtId="0" fontId="22" fillId="0" borderId="10" xfId="0" applyFont="1" applyBorder="1" applyAlignment="1">
      <alignment horizontal="left" vertical="center" wrapText="1"/>
    </xf>
    <xf numFmtId="0" fontId="71" fillId="0" borderId="0" xfId="0" applyFont="1" applyAlignment="1">
      <alignment horizontal="left" vertical="center"/>
    </xf>
    <xf numFmtId="0" fontId="71" fillId="0" borderId="0" xfId="0" applyFont="1" applyBorder="1" applyAlignment="1">
      <alignment horizontal="left" vertical="center"/>
    </xf>
    <xf numFmtId="0" fontId="13" fillId="0" borderId="0" xfId="0" applyFont="1" applyBorder="1"/>
    <xf numFmtId="0" fontId="70" fillId="0" borderId="0" xfId="0" applyFont="1" applyFill="1" applyBorder="1" applyAlignment="1">
      <alignment horizontal="left" vertical="center" wrapText="1"/>
    </xf>
    <xf numFmtId="172" fontId="15" fillId="0" borderId="8" xfId="0" applyNumberFormat="1" applyFont="1" applyFill="1" applyBorder="1" applyAlignment="1">
      <alignment horizontal="right" vertical="center" wrapText="1"/>
    </xf>
    <xf numFmtId="173" fontId="0" fillId="0" borderId="0" xfId="0" applyNumberFormat="1" applyFill="1"/>
    <xf numFmtId="0" fontId="54" fillId="0" borderId="0" xfId="0" applyFont="1" applyFill="1" applyAlignment="1">
      <alignment vertical="center"/>
    </xf>
    <xf numFmtId="174" fontId="15" fillId="0" borderId="0" xfId="0" applyNumberFormat="1" applyFont="1" applyFill="1" applyBorder="1" applyAlignment="1">
      <alignment horizontal="right" vertical="center" wrapText="1"/>
    </xf>
    <xf numFmtId="0" fontId="15" fillId="0" borderId="0" xfId="0" applyFont="1" applyFill="1"/>
    <xf numFmtId="174" fontId="73" fillId="0" borderId="19" xfId="0" applyNumberFormat="1" applyFont="1" applyBorder="1" applyAlignment="1">
      <alignment vertical="center"/>
    </xf>
    <xf numFmtId="174" fontId="73" fillId="0" borderId="19" xfId="0" applyNumberFormat="1" applyFont="1" applyFill="1" applyBorder="1" applyAlignment="1">
      <alignment vertical="center"/>
    </xf>
    <xf numFmtId="174" fontId="23" fillId="0" borderId="19" xfId="0" applyNumberFormat="1" applyFont="1" applyFill="1" applyBorder="1" applyAlignment="1">
      <alignment vertical="center"/>
    </xf>
    <xf numFmtId="174" fontId="23" fillId="0" borderId="0" xfId="0" applyNumberFormat="1" applyFont="1" applyAlignment="1">
      <alignment vertical="center"/>
    </xf>
    <xf numFmtId="182" fontId="23" fillId="0" borderId="0" xfId="0" applyNumberFormat="1" applyFont="1" applyAlignment="1">
      <alignment vertical="center"/>
    </xf>
    <xf numFmtId="4" fontId="15" fillId="0" borderId="0" xfId="0" applyNumberFormat="1" applyFont="1" applyAlignment="1">
      <alignment vertical="center"/>
    </xf>
    <xf numFmtId="4" fontId="23" fillId="0" borderId="0" xfId="0" applyNumberFormat="1" applyFont="1" applyAlignment="1">
      <alignment vertical="center"/>
    </xf>
    <xf numFmtId="188" fontId="15" fillId="0" borderId="0" xfId="0" applyNumberFormat="1" applyFont="1" applyAlignment="1">
      <alignment vertical="center"/>
    </xf>
    <xf numFmtId="189" fontId="15" fillId="0" borderId="0" xfId="0" applyNumberFormat="1" applyFont="1" applyAlignment="1">
      <alignment vertical="center"/>
    </xf>
    <xf numFmtId="182" fontId="23" fillId="0" borderId="0" xfId="0" applyNumberFormat="1" applyFont="1" applyFill="1" applyAlignment="1">
      <alignment vertical="center"/>
    </xf>
    <xf numFmtId="0" fontId="23" fillId="0" borderId="0" xfId="0" applyFont="1" applyFill="1" applyAlignment="1">
      <alignment vertical="center"/>
    </xf>
    <xf numFmtId="174" fontId="15" fillId="0" borderId="14" xfId="0" applyNumberFormat="1" applyFont="1" applyFill="1" applyBorder="1" applyAlignment="1">
      <alignment vertical="center"/>
    </xf>
    <xf numFmtId="174" fontId="15" fillId="0" borderId="17" xfId="0" applyNumberFormat="1" applyFont="1" applyFill="1" applyBorder="1" applyAlignment="1">
      <alignment vertical="center"/>
    </xf>
    <xf numFmtId="174" fontId="61" fillId="0" borderId="0" xfId="0" applyNumberFormat="1" applyFont="1" applyFill="1" applyAlignment="1">
      <alignment horizontal="right" vertical="center"/>
    </xf>
    <xf numFmtId="187" fontId="61" fillId="0" borderId="0" xfId="0" applyNumberFormat="1" applyFont="1" applyAlignment="1">
      <alignment horizontal="right" vertical="center"/>
    </xf>
    <xf numFmtId="174" fontId="30" fillId="0" borderId="19" xfId="0" applyNumberFormat="1" applyFont="1" applyFill="1" applyBorder="1" applyAlignment="1">
      <alignment horizontal="right" vertical="center"/>
    </xf>
    <xf numFmtId="182" fontId="30" fillId="0" borderId="19" xfId="0" applyNumberFormat="1" applyFont="1" applyFill="1" applyBorder="1" applyAlignment="1">
      <alignment horizontal="right" vertical="center"/>
    </xf>
    <xf numFmtId="173" fontId="15" fillId="0" borderId="8" xfId="0" applyNumberFormat="1" applyFont="1" applyFill="1" applyBorder="1" applyAlignment="1">
      <alignment horizontal="right" vertical="center" wrapText="1"/>
    </xf>
  </cellXfs>
  <cellStyles count="120">
    <cellStyle name="_x000a_386grabber=M 2" xfId="55" xr:uid="{E1725CDC-7518-4558-B9CF-2498AA983BC7}"/>
    <cellStyle name="% 10" xfId="62" xr:uid="{D6BA0DC0-2237-4792-BD04-5E3ABEE2CBA9}"/>
    <cellStyle name="AutoFormat-Optionen" xfId="10" xr:uid="{2FEF3DAB-E0A7-4C2C-8F98-A8605CA452AC}"/>
    <cellStyle name="AutoFormat-Optionen 2" xfId="13" xr:uid="{8A5891C3-E08E-40AD-9FAB-E50C331814E6}"/>
    <cellStyle name="AutoFormat-Optionen 3" xfId="48" xr:uid="{C46198EE-A75C-45C1-9B3D-99ADD85C87D6}"/>
    <cellStyle name="Comma" xfId="117" builtinId="3"/>
    <cellStyle name="Comma [0] 2" xfId="8" xr:uid="{CDA7285D-A0EC-4A0B-945E-C12CCEE14B6A}"/>
    <cellStyle name="Comma [0] 2 2" xfId="19" xr:uid="{55A3D84A-0252-4BA0-BE06-66D16EDF6D33}"/>
    <cellStyle name="Comma [0] 2 3" xfId="18" xr:uid="{A9955487-3926-4BEF-9C22-A0948D6E6144}"/>
    <cellStyle name="Comma [0] 2 4" xfId="72" xr:uid="{F01EF7E2-A296-4FDE-95D7-69108ACD7871}"/>
    <cellStyle name="Comma [0] 2 4 2" xfId="83" xr:uid="{90D93140-3FA0-4472-ABB2-A88F384C64F3}"/>
    <cellStyle name="Comma [0] 2 4 2 2" xfId="113" xr:uid="{BF78862B-954D-4CBE-80CC-9DD12FB3AE40}"/>
    <cellStyle name="Comma [0] 2 4 3" xfId="102" xr:uid="{74AA9A60-4516-4625-BEA3-1FBFF656B53A}"/>
    <cellStyle name="Comma [0] 2 5" xfId="79" xr:uid="{969368FE-2D14-4A3D-BB14-57C60D1439E5}"/>
    <cellStyle name="Comma [0] 2 5 2" xfId="109" xr:uid="{6AA31DD1-704C-4CEE-99FA-0EF78744139C}"/>
    <cellStyle name="Comma [0] 2 6" xfId="98" xr:uid="{732D5718-6602-4926-A705-4D32FE8B83C4}"/>
    <cellStyle name="Comma [0] 3" xfId="20" xr:uid="{480C6CE6-07BA-41B7-AB68-D03736F3FDB9}"/>
    <cellStyle name="Comma [0] 3 2" xfId="21" xr:uid="{26270EB4-592E-4146-ADBB-11D648255065}"/>
    <cellStyle name="Comma [0] 4" xfId="17" xr:uid="{FC5A5ED3-AFD6-4F77-A144-4344AAF7E015}"/>
    <cellStyle name="Comma 2" xfId="7" xr:uid="{15FD3B08-EEF9-4B21-9C1B-9ADFFAE5DCF1}"/>
    <cellStyle name="Comma 2 2" xfId="23" xr:uid="{F49841FA-446C-4177-9FDF-549D357BA18A}"/>
    <cellStyle name="Comma 2 3" xfId="22" xr:uid="{E55DE76C-349B-4603-936A-1971767B7366}"/>
    <cellStyle name="Comma 2 4" xfId="71" xr:uid="{9955B9A4-41B1-4EDE-8406-D50181C6D732}"/>
    <cellStyle name="Comma 2 4 2" xfId="82" xr:uid="{42F4DA50-24C1-4816-99C7-C9D1D073C802}"/>
    <cellStyle name="Comma 2 4 2 2" xfId="112" xr:uid="{A45D8804-AE4C-4C1E-836F-F75D24F657E5}"/>
    <cellStyle name="Comma 2 4 3" xfId="101" xr:uid="{D92BC379-56DB-4322-BA67-F2855F884E44}"/>
    <cellStyle name="Comma 2 5" xfId="78" xr:uid="{655844D8-1567-47C7-9B83-734B8F5B70F4}"/>
    <cellStyle name="Comma 2 5 2" xfId="108" xr:uid="{EBF535E2-C3E4-468B-85F4-557CDDED8B07}"/>
    <cellStyle name="Comma 2 6" xfId="97" xr:uid="{590A2BE3-5F62-476E-9395-CD4847EA49A4}"/>
    <cellStyle name="Comma 3" xfId="24" xr:uid="{0D5436D1-02FB-449B-834C-58B7CCF713DA}"/>
    <cellStyle name="Comma 3 2" xfId="25" xr:uid="{1240AB15-60CF-4830-BD41-B0F44544840D}"/>
    <cellStyle name="Comma 4" xfId="26" xr:uid="{F2081EB2-219A-47AD-9F9B-AAB7C6E68595}"/>
    <cellStyle name="Comma 4 2" xfId="27" xr:uid="{2C943920-8294-4E73-8B43-67721340BF37}"/>
    <cellStyle name="Comma 5" xfId="28" xr:uid="{07FC0CE5-4DDE-482F-858F-62CBB194B76B}"/>
    <cellStyle name="Comma 5 2" xfId="29" xr:uid="{E311C8B8-3F6A-46B0-A499-6FC6DA1E99FC}"/>
    <cellStyle name="Comma 6" xfId="30" xr:uid="{66DA6F20-F15F-4784-8FD2-6B56BA060A09}"/>
    <cellStyle name="Comma 7" xfId="31" xr:uid="{4B6C6357-9B83-4891-ACEC-E62F964C026A}"/>
    <cellStyle name="Comma 8" xfId="16" xr:uid="{753C81FB-05DC-4D7D-B395-79F9299E0E1C}"/>
    <cellStyle name="Comma 9" xfId="74" xr:uid="{4976F86C-EFE0-4541-BEC9-7B6E267E8414}"/>
    <cellStyle name="Comma 9 2" xfId="75" xr:uid="{F1B5F01A-D03D-4DB9-BF92-A0A2BDFC297C}"/>
    <cellStyle name="Comma 9 2 2" xfId="86" xr:uid="{814457FD-870D-4B20-B3F4-12E2F87DD7A9}"/>
    <cellStyle name="Comma 9 2 2 2" xfId="116" xr:uid="{62F82E41-0C8C-48AF-B682-6CF9B96DE47D}"/>
    <cellStyle name="Comma 9 2 3" xfId="105" xr:uid="{45A879EA-5D0F-4A4F-ABDB-D9962E4A5459}"/>
    <cellStyle name="Comma 9 3" xfId="85" xr:uid="{70467B50-443E-43E3-B5B6-63D855BB9E0B}"/>
    <cellStyle name="Comma 9 3 2" xfId="115" xr:uid="{E6BF436E-1E6C-44A3-BC34-F7000F232633}"/>
    <cellStyle name="Comma 9 4" xfId="104" xr:uid="{5D9B4144-771F-4FA9-BB71-77AB65219685}"/>
    <cellStyle name="Credit" xfId="32" xr:uid="{7FEBFF36-3590-4A4C-9C92-12A145B4D3A9}"/>
    <cellStyle name="Credit subtotal" xfId="33" xr:uid="{6B3A523A-50BC-461C-8D70-4C6C0CBB8633}"/>
    <cellStyle name="Credit Total" xfId="34" xr:uid="{AE158D99-9D67-4DA7-B592-DAF9B3C2CF4C}"/>
    <cellStyle name="Currency [0] 2" xfId="6" xr:uid="{7FFF1E61-813D-4CD6-958C-017DA2757372}"/>
    <cellStyle name="Currency [0] 2 2" xfId="70" xr:uid="{9111E21D-10F4-4ADD-942C-FD8E9F6BD39E}"/>
    <cellStyle name="Currency [0] 2 2 2" xfId="81" xr:uid="{0C3A28ED-545E-4154-A843-ED4FB7F84925}"/>
    <cellStyle name="Currency [0] 2 2 2 2" xfId="111" xr:uid="{D199A564-8A69-4142-97B5-4AB3303CF905}"/>
    <cellStyle name="Currency [0] 2 2 3" xfId="100" xr:uid="{9DDF32C5-51A8-43B7-9702-F0333FA36988}"/>
    <cellStyle name="Currency [0] 2 3" xfId="77" xr:uid="{4B48A994-BB47-473B-89ED-AA9EB8057885}"/>
    <cellStyle name="Currency [0] 2 3 2" xfId="107" xr:uid="{9F15F251-6E2D-4EDC-A0B9-BE2807297EA1}"/>
    <cellStyle name="Currency [0] 2 4" xfId="96" xr:uid="{95D75AD1-485D-4C52-A8AD-A760ACE626E6}"/>
    <cellStyle name="Currency 2" xfId="5" xr:uid="{D674B886-BE17-4794-A82A-701CB8BB96E0}"/>
    <cellStyle name="Currency 2 2" xfId="69" xr:uid="{33AEAA46-532E-404A-ACD0-881AA13A5586}"/>
    <cellStyle name="Currency 2 2 2" xfId="80" xr:uid="{421DF29B-7799-4263-815F-FBFBC8636699}"/>
    <cellStyle name="Currency 2 2 2 2" xfId="110" xr:uid="{A22EFA87-F489-4E0D-9013-FFAFE0A549A8}"/>
    <cellStyle name="Currency 2 2 3" xfId="99" xr:uid="{309E36AE-844A-460D-8434-A07701454B2D}"/>
    <cellStyle name="Currency 2 3" xfId="76" xr:uid="{46438BD0-44CE-448D-8298-F63A826182AD}"/>
    <cellStyle name="Currency 2 3 2" xfId="106" xr:uid="{882134D4-A031-4CDB-B544-24B5C089AD91}"/>
    <cellStyle name="Currency 2 4" xfId="95" xr:uid="{95B9F07C-57E6-4DD6-9202-0B94B730AE34}"/>
    <cellStyle name="Debit" xfId="35" xr:uid="{4F5C1DD3-8FC2-419E-9AF9-FE1B367129E3}"/>
    <cellStyle name="Debit subtotal" xfId="36" xr:uid="{07D87FCD-AF59-4969-85FB-6E84F6C733DA}"/>
    <cellStyle name="Debit Total" xfId="37" xr:uid="{BD8B8DF0-BCE9-4F55-82AC-2ECEEA4BE570}"/>
    <cellStyle name="Diseño" xfId="38" xr:uid="{1A74524A-ACA4-419D-8901-5CF8433FE766}"/>
    <cellStyle name="Diseño 2" xfId="39" xr:uid="{894CC413-8664-4280-970B-32AB3D6964D7}"/>
    <cellStyle name="Hyperlink 2" xfId="11" xr:uid="{E93B2C5C-3CDB-4B78-853A-E2441CEDCFD2}"/>
    <cellStyle name="Millares 2" xfId="47" xr:uid="{AEBAAD9F-5572-45A2-B7E9-5CE224F56FA9}"/>
    <cellStyle name="Millares 2 2" xfId="73" xr:uid="{A1AA820E-2FE9-4879-A1B0-4897F257BA3E}"/>
    <cellStyle name="Millares 2 2 2" xfId="84" xr:uid="{B77C81E8-6580-497E-AD9A-8EF0A6C87726}"/>
    <cellStyle name="Millares 2 2 2 2" xfId="114" xr:uid="{5D3A6231-CA3A-43BB-8E9A-A8B2EF1926EB}"/>
    <cellStyle name="Millares 2 2 3" xfId="103" xr:uid="{847DC8B2-1F5F-4D6E-B686-9C8C925228B5}"/>
    <cellStyle name="Normal" xfId="0" builtinId="0"/>
    <cellStyle name="Normal - Style1 2" xfId="56" xr:uid="{52CAEAF5-D313-486E-AAE3-9A1DEE49F6D5}"/>
    <cellStyle name="Normal 10" xfId="89" xr:uid="{5D7C4D56-6D1C-4BB3-A47C-E7CDB89C0AF3}"/>
    <cellStyle name="Normal 11" xfId="90" xr:uid="{13CB03BF-79D1-46D5-B328-A8F9CA12AFDB}"/>
    <cellStyle name="Normal 17 2 2" xfId="54" xr:uid="{B6BD290F-E600-4F5F-9130-1E94229BF6EC}"/>
    <cellStyle name="Normal 18" xfId="94" xr:uid="{16D8DFC8-781B-4568-94EC-E8F344F54E43}"/>
    <cellStyle name="Normal 2" xfId="2" xr:uid="{70A717E1-2384-4978-9250-EF051ACE3279}"/>
    <cellStyle name="Normal 2 11" xfId="9" xr:uid="{8BC7A8B7-BBC3-4741-AB64-55AAACF48954}"/>
    <cellStyle name="Normal 2 2" xfId="40" xr:uid="{555167CB-5BD0-4001-9A44-B1F60706C0CC}"/>
    <cellStyle name="Normal 2 2 2" xfId="64" xr:uid="{FF4627E5-F420-4966-BFF9-A59C3613E9B9}"/>
    <cellStyle name="Normal 2 2 2 2" xfId="66" xr:uid="{A04634CB-65FE-42D7-BCE8-C7AC5A7E3654}"/>
    <cellStyle name="Normal 2 2 2 2 2" xfId="68" xr:uid="{1A2791F2-B705-477B-8E69-9AD6BAD20252}"/>
    <cellStyle name="Normal 2 3" xfId="57" xr:uid="{BD02B7B4-8672-4892-80A8-08746ABAF4E9}"/>
    <cellStyle name="Normal 2 4" xfId="15" xr:uid="{433C6A3B-C10E-412E-A821-B3B1A864F19A}"/>
    <cellStyle name="Normal 2 48" xfId="59" xr:uid="{BCCC5208-6837-42C0-BA27-7C32B1E536B3}"/>
    <cellStyle name="Normal 2 5" xfId="88" xr:uid="{171D8EB8-D74C-4716-A0B0-8EB1939A240E}"/>
    <cellStyle name="Normal 2 6" xfId="93" xr:uid="{3C169111-7B8C-4599-BB2E-B40D2206F63D}"/>
    <cellStyle name="Normal 22 3" xfId="60" xr:uid="{185D1DF9-D58D-4C9A-B3F8-10605ECA0DEB}"/>
    <cellStyle name="Normal 3" xfId="3" xr:uid="{EF836000-72CE-49B1-9DAA-2DB5C326B8E4}"/>
    <cellStyle name="Normal 3 2" xfId="52" xr:uid="{8392D00A-65E1-4975-8F0A-3F5F160EB864}"/>
    <cellStyle name="Normal 3 2 3" xfId="118" xr:uid="{8D2C65C5-58F4-4812-B6F6-80576FE7F220}"/>
    <cellStyle name="Normal 3 3" xfId="41" xr:uid="{DAA2E6F4-5641-47E6-8990-CF6F40A55192}"/>
    <cellStyle name="Normal 3 4" xfId="92" xr:uid="{89E21A30-533A-4558-81E3-4712DCD5E42F}"/>
    <cellStyle name="Normal 3 5" xfId="119" xr:uid="{06E79BEF-C95B-44F8-B10E-EC2FD713D2C2}"/>
    <cellStyle name="Normal 4" xfId="51" xr:uid="{07C9D407-AFC1-449C-BB74-8AE9B3A4FD0E}"/>
    <cellStyle name="Normal 5" xfId="63" xr:uid="{2DD22F77-704C-4AC4-B0E1-372C817B4877}"/>
    <cellStyle name="Normal 5 3" xfId="67" xr:uid="{A9B9C0CB-F323-4B5E-9BC0-469B467966A7}"/>
    <cellStyle name="Normal 58" xfId="50" xr:uid="{55DFA374-0DB1-480B-8EA5-2ED96C5EADB3}"/>
    <cellStyle name="Normal 6" xfId="53" xr:uid="{258CE808-D808-471D-AC40-3EC5E495AEFF}"/>
    <cellStyle name="Normal 7" xfId="65" xr:uid="{FAADFE25-7592-4369-971B-3334D5EBCF63}"/>
    <cellStyle name="Normal 8" xfId="46" xr:uid="{3D5D5D0D-DE6E-4E5B-B286-2C402C31EBA0}"/>
    <cellStyle name="Normal 84" xfId="1" xr:uid="{7414109F-6B67-4709-9D26-AB3891595516}"/>
    <cellStyle name="Normal 9" xfId="87" xr:uid="{0327BC0B-4C9D-4F76-979B-D5335E891B55}"/>
    <cellStyle name="Normal 9 3" xfId="49" xr:uid="{0C63B4D3-7266-4B3E-9A47-54F51B3F8FE0}"/>
    <cellStyle name="Not applicable" xfId="61" xr:uid="{3830B9C3-31E3-4289-905F-75E1E492315F}"/>
    <cellStyle name="Percent 2" xfId="4" xr:uid="{6768718E-34CE-452E-8BF8-E2DD8F35F1E7}"/>
    <cellStyle name="Percent 2 2" xfId="43" xr:uid="{C2EB18BD-CD61-4A49-8AD6-73DEC8B4D5E8}"/>
    <cellStyle name="Percent 2 3" xfId="42" xr:uid="{6B05B88A-2AE6-498B-BCB9-1C85E35EAB7D}"/>
    <cellStyle name="Percent 2 4" xfId="12" xr:uid="{36FE98D4-174E-432A-8E7D-1EB74365A335}"/>
    <cellStyle name="Percent 3" xfId="14" xr:uid="{146DACD2-65BE-4452-8892-B5DB26F4FA34}"/>
    <cellStyle name="Percent 3 2" xfId="45" xr:uid="{A326E369-4FE0-45AD-8D01-F62B46DAC867}"/>
    <cellStyle name="Percent 3 3" xfId="44" xr:uid="{453D7F59-D3B7-40AE-90E2-DF6A456084F7}"/>
    <cellStyle name="Percent 4" xfId="58" xr:uid="{3EDE2DE6-CF18-42D0-B62F-A580ACC94738}"/>
    <cellStyle name="Percent 5" xfId="91" xr:uid="{FF9BC299-E603-4E7A-BCE9-65A6951BE251}"/>
  </cellStyles>
  <dxfs count="0"/>
  <tableStyles count="0" defaultTableStyle="TableStyleMedium2" defaultPivotStyle="PivotStyleLight16"/>
  <colors>
    <mruColors>
      <color rgb="FF0000FF"/>
      <color rgb="FF00A44A"/>
      <color rgb="FF0000CC"/>
      <color rgb="FFFED2D9"/>
      <color rgb="FFFF9B9B"/>
      <color rgb="FFFFB9B9"/>
      <color rgb="FFFFABAB"/>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57151</xdr:rowOff>
    </xdr:from>
    <xdr:to>
      <xdr:col>3</xdr:col>
      <xdr:colOff>1252591</xdr:colOff>
      <xdr:row>6</xdr:row>
      <xdr:rowOff>2858</xdr:rowOff>
    </xdr:to>
    <xdr:pic>
      <xdr:nvPicPr>
        <xdr:cNvPr id="2" name="Picture 1">
          <a:extLst>
            <a:ext uri="{FF2B5EF4-FFF2-40B4-BE49-F238E27FC236}">
              <a16:creationId xmlns:a16="http://schemas.microsoft.com/office/drawing/2014/main" id="{CB39B29F-8CDC-C96C-5A9B-38F945345BF6}"/>
            </a:ext>
          </a:extLst>
        </xdr:cNvPr>
        <xdr:cNvPicPr>
          <a:picLocks noChangeAspect="1"/>
        </xdr:cNvPicPr>
      </xdr:nvPicPr>
      <xdr:blipFill>
        <a:blip xmlns:r="http://schemas.openxmlformats.org/officeDocument/2006/relationships" r:embed="rId1"/>
        <a:stretch>
          <a:fillRect/>
        </a:stretch>
      </xdr:blipFill>
      <xdr:spPr>
        <a:xfrm>
          <a:off x="257175" y="419101"/>
          <a:ext cx="2607046" cy="6715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88097</xdr:colOff>
      <xdr:row>8</xdr:row>
      <xdr:rowOff>0</xdr:rowOff>
    </xdr:from>
    <xdr:to>
      <xdr:col>3</xdr:col>
      <xdr:colOff>111215</xdr:colOff>
      <xdr:row>8</xdr:row>
      <xdr:rowOff>0</xdr:rowOff>
    </xdr:to>
    <xdr:sp macro="" textlink="">
      <xdr:nvSpPr>
        <xdr:cNvPr id="11" name="Rectangle 10">
          <a:extLst>
            <a:ext uri="{FF2B5EF4-FFF2-40B4-BE49-F238E27FC236}">
              <a16:creationId xmlns:a16="http://schemas.microsoft.com/office/drawing/2014/main" id="{049EE4D9-5207-48B7-80C9-C8CE81888D2E}"/>
            </a:ext>
          </a:extLst>
        </xdr:cNvPr>
        <xdr:cNvSpPr/>
      </xdr:nvSpPr>
      <xdr:spPr>
        <a:xfrm rot="16200000">
          <a:off x="-4614634" y="6088398"/>
          <a:ext cx="9596220" cy="19075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GB" sz="1000" b="1"/>
            <a:t>Cluster Metrics</a:t>
          </a:r>
        </a:p>
      </xdr:txBody>
    </xdr:sp>
    <xdr:clientData/>
  </xdr:twoCellAnchor>
  <xdr:oneCellAnchor>
    <xdr:from>
      <xdr:col>0</xdr:col>
      <xdr:colOff>0</xdr:colOff>
      <xdr:row>0</xdr:row>
      <xdr:rowOff>0</xdr:rowOff>
    </xdr:from>
    <xdr:ext cx="0" cy="0"/>
    <xdr:sp macro="" textlink="">
      <xdr:nvSpPr>
        <xdr:cNvPr id="16" name="worksheetKey" descr="{&quot;key&quot;:&quot;worksheetKey&quot;,&quot;value&quot;:&quot;eb5a942c-06cf-48be-b621-6abe144963b1&quot;}" hidden="1">
          <a:extLst>
            <a:ext uri="{FF2B5EF4-FFF2-40B4-BE49-F238E27FC236}">
              <a16:creationId xmlns:a16="http://schemas.microsoft.com/office/drawing/2014/main" id="{524B8B24-9E1D-4918-AB10-70EAE59E7569}"/>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88097</xdr:colOff>
      <xdr:row>8</xdr:row>
      <xdr:rowOff>0</xdr:rowOff>
    </xdr:from>
    <xdr:to>
      <xdr:col>3</xdr:col>
      <xdr:colOff>111215</xdr:colOff>
      <xdr:row>8</xdr:row>
      <xdr:rowOff>0</xdr:rowOff>
    </xdr:to>
    <xdr:sp macro="" textlink="">
      <xdr:nvSpPr>
        <xdr:cNvPr id="2" name="Rectangle 1">
          <a:extLst>
            <a:ext uri="{FF2B5EF4-FFF2-40B4-BE49-F238E27FC236}">
              <a16:creationId xmlns:a16="http://schemas.microsoft.com/office/drawing/2014/main" id="{35BDC891-CFFF-4696-BD82-6CBD3026F756}"/>
            </a:ext>
          </a:extLst>
        </xdr:cNvPr>
        <xdr:cNvSpPr/>
      </xdr:nvSpPr>
      <xdr:spPr>
        <a:xfrm rot="16200000">
          <a:off x="267296" y="407541"/>
          <a:ext cx="0" cy="35839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GB" sz="1000" b="1"/>
            <a:t>Cluster Metrics</a:t>
          </a:r>
        </a:p>
      </xdr:txBody>
    </xdr:sp>
    <xdr:clientData/>
  </xdr:twoCellAnchor>
  <xdr:oneCellAnchor>
    <xdr:from>
      <xdr:col>0</xdr:col>
      <xdr:colOff>0</xdr:colOff>
      <xdr:row>0</xdr:row>
      <xdr:rowOff>0</xdr:rowOff>
    </xdr:from>
    <xdr:ext cx="0" cy="0"/>
    <xdr:sp macro="" textlink="">
      <xdr:nvSpPr>
        <xdr:cNvPr id="3" name="worksheetKey" descr="{&quot;key&quot;:&quot;worksheetKey&quot;,&quot;value&quot;:&quot;eb5a942c-06cf-48be-b621-6abe144963b1&quot;}" hidden="1">
          <a:extLst>
            <a:ext uri="{FF2B5EF4-FFF2-40B4-BE49-F238E27FC236}">
              <a16:creationId xmlns:a16="http://schemas.microsoft.com/office/drawing/2014/main" id="{7B5126F6-6748-41AA-A634-2C69370CB6F1}"/>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GB"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ygb.sharepoint.com/KantarHealth/KH%20Total/Actual/2014/2014-04/006%20-%20Revenue%20&amp;%20GM%20Phasing%20by%20Months%20-%20MT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ppcorp-my.sharepoint.com/Users/vivarp/AppData/Local/Microsoft/Windows/Temporary%20Internet%20Files/Content.Outlook/CXV8QUM5/Schedule%201-Spring%202011%20Salary%20Increase%20Data%20Template%20Prolam(19-abr-201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eygb.sharepoint.com/fred/2002MBAccounts/MBGroupRe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s4.ford.com/PSOCYCLE/jtundo/PMM/011601_PMM/FINAL%20Documents/C1%20Financia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wppcorp-my.sharepoint.com/NP-ACCT/Finance/Insights/Non%20System/Remun/Forecasts/2017/Q1RF/2017%20SFLICTS%20-%20Q1RF%20Flash%20-%20032117%20submission%20(presentation).xlsx" TargetMode="External"/></Relationships>
</file>

<file path=xl/externalLinks/_rels/externalLink14.xml.rels><?xml version="1.0" encoding="UTF-8" standalone="yes"?>
<Relationships xmlns="http://schemas.openxmlformats.org/package/2006/relationships"><Relationship Id="rId3" Type="http://schemas.openxmlformats.org/officeDocument/2006/relationships/externalLinkPath" Target="https://verisure.sharepoint.com/sites/CFO_Office/Shared%20Documents/06.%20IR/03.%20Documents%20Uploaded%20into%20the%20Website/03.%20Trending%20Schedule/Topholding/Old/Verisure%20Group%20Topholding%20AB%20Trending%20Schedule%20Q2%202025_MASTER%20(v12.08.2025).xlsx" TargetMode="External"/><Relationship Id="rId2" Type="http://schemas.microsoft.com/office/2019/04/relationships/externalLinkLongPath" Target="Old/Verisure%20Group%20Topholding%20AB%20Trending%20Schedule%20Q2%202025_MASTER%20(v12.08.2025).xlsx?200B4D6A" TargetMode="External"/><Relationship Id="rId1" Type="http://schemas.openxmlformats.org/officeDocument/2006/relationships/externalLinkPath" Target="file:///\\200B4D6A\Verisure%20Group%20Topholding%20AB%20Trending%20Schedule%20Q2%202025_MASTER%20(v12.08.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ygb.sharepoint.com/KantarHealth/KH%20Total/QRF/2010.05/Headcount%20Analysis%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ppcorp-my.sharepoint.com/Y&amp;RWunderman/YR%20Wman%20WW%20HQ/Y&amp;R%20Brands/2007%20Q2RF/WPP%20Decks/Y&amp;R/Aug%201%20Y&amp;R%20Meeting/Y&amp;R%202007%20Q2RF%20Deck%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verisure-my.sharepoint.com/DOK/EXCEL.DOK/BUD9495B/BUD95B.XLW"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barololux-my.sharepoint.com/Comptabilit&#233;/NDS/NOTE%20DE%20FRAIS/FICHIER%20DE%20BAS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ygermany-my.sharepoint.com/Users/Marjan%20Firouzgar/AppData/Local/Microsoft/Windows/INetCache/Content.Outlook/G79I0HHD/LPAE%20-%20Annual%20Plan%20File%202018-2020%20LPAE%20v1%202.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bzuyl\AppData\Local\Microsoft\Windows\Temporary%20Internet%20Files\Content.Outlook\6BMWVS45\Volume%20AJP%20CG%20ATG%20GG%202016%20WK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ygb.sharepoint.com/fred/2002MBAccounts/Corpor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ygb.sharepoint.com/Users/marvin.maerz/Dropbox/Meteor/Management%20accounts%20and%20Budget/Man%20Accts%202016%20v13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CURRENT MONTH"/>
      <sheetName val="YTD"/>
      <sheetName val="FY"/>
      <sheetName val="Full Yr WW - Rev"/>
      <sheetName val="Full Yr WW - Rev (QRF)"/>
      <sheetName val="Full Yr WW - Rev (BUD14)"/>
      <sheetName val="Full Yr WW - Rev (PRO13)"/>
      <sheetName val="Full Yr WW - Rev (PRO12)"/>
      <sheetName val="Full Yr WW - GM"/>
      <sheetName val="Full Yr WW - OP"/>
      <sheetName val="Graph"/>
    </sheetNames>
    <sheetDataSet>
      <sheetData sheetId="0">
        <row r="5">
          <cell r="B5" t="str">
            <v>DP=2010.10</v>
          </cell>
        </row>
        <row r="10">
          <cell r="B10" t="str">
            <v>PE=2010.10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1 Prolam (Valor1)"/>
      <sheetName val="SCH1 Prolam (Valor)"/>
      <sheetName val="SCH1 Prolam"/>
      <sheetName val="Input"/>
      <sheetName val="Workings"/>
    </sheetNames>
    <sheetDataSet>
      <sheetData sheetId="0" refreshError="1"/>
      <sheetData sheetId="1"/>
      <sheetData sheetId="2" refreshError="1"/>
      <sheetData sheetId="3">
        <row r="991">
          <cell r="M991" t="str">
            <v>Merit</v>
          </cell>
        </row>
        <row r="992">
          <cell r="M992" t="str">
            <v>Promotion</v>
          </cell>
        </row>
      </sheetData>
      <sheetData sheetId="4">
        <row r="129">
          <cell r="P129">
            <v>134</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urnover"/>
      <sheetName val="DirectCosts"/>
      <sheetName val="GrossProfit"/>
      <sheetName val="SandM"/>
      <sheetName val="InfoSources"/>
      <sheetName val="Promotions"/>
      <sheetName val="Selling"/>
      <sheetName val="Overheads"/>
      <sheetName val="Personnel"/>
      <sheetName val="Establish"/>
      <sheetName val="TandE"/>
      <sheetName val="OtherOH"/>
      <sheetName val="SharedServices"/>
      <sheetName val="OperatingProfit"/>
      <sheetName val="NonTrading"/>
      <sheetName val="CorporateCharges"/>
      <sheetName val="Amortisation"/>
      <sheetName val="PBT"/>
      <sheetName val="Taxation"/>
      <sheetName val="PAT3"/>
      <sheetName val="data"/>
      <sheetName val="DirectCosts2"/>
      <sheetName val="GrossProfit2"/>
      <sheetName val="Turnover2"/>
      <sheetName val="SummaryYear2"/>
      <sheetName val="OperatingProfit2"/>
      <sheetName val="OpProfitSum"/>
      <sheetName val="SandM2"/>
      <sheetName val="InfoSources2"/>
      <sheetName val="Promotions2"/>
      <sheetName val="Selling2"/>
      <sheetName val="Overheads2"/>
      <sheetName val="Personnel2"/>
      <sheetName val="Establish2"/>
      <sheetName val="TandE2"/>
      <sheetName val="OtherOH2"/>
      <sheetName val="NonTrading2"/>
      <sheetName val="Amortisation2"/>
      <sheetName val="PBT2"/>
      <sheetName val="Percent"/>
      <sheetName val="Cashflow2001"/>
      <sheetName val="FAPurchases"/>
      <sheetName val="BSheet2001"/>
      <sheetName val="BSheet2000"/>
      <sheetName val="BSheetDec2000"/>
      <sheetName val="Group Rights"/>
      <sheetName val="Group Goodwill"/>
      <sheetName val="MBGroupReport"/>
      <sheetName val="SandM3"/>
      <sheetName val="InfoSources3"/>
      <sheetName val="Promotions3"/>
      <sheetName val="Selling3"/>
      <sheetName val="Overheads3"/>
      <sheetName val="Personnel3"/>
      <sheetName val="Establish3"/>
      <sheetName val="TandE3"/>
      <sheetName val="OtherOH3"/>
      <sheetName val="OperatingProfit3"/>
      <sheetName val="NonTrading3"/>
      <sheetName val="Amortisation3"/>
      <sheetName val="PBT3"/>
      <sheetName val="Standard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B3">
            <v>0.3</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
      <sheetName val="Allocation"/>
      <sheetName val="Rev"/>
      <sheetName val="Map"/>
      <sheetName val="Volumes"/>
      <sheetName val="VL PBT"/>
      <sheetName val="#REF"/>
      <sheetName val="C1 Financials"/>
      <sheetName val="Status Summary - Incurred"/>
      <sheetName val="GIFS Data -- Test"/>
      <sheetName val="GIFS Data -- New"/>
      <sheetName val="VLPBT"/>
      <sheetName val="_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Sum"/>
      <sheetName val="MarDetails"/>
      <sheetName val="MarEEVar"/>
      <sheetName val="FebSum"/>
      <sheetName val="FebDetails"/>
      <sheetName val="FebEEVar"/>
      <sheetName val="JanSum"/>
      <sheetName val="JanDetails"/>
      <sheetName val="JanEEVar"/>
      <sheetName val="Phasing Consult - Current"/>
      <sheetName val="Phasing ICTOS - Current"/>
      <sheetName val="Phasing Sal - Current"/>
      <sheetName val="Summary (current)"/>
      <sheetName val="Super Pivot-Actions"/>
      <sheetName val="SuperPivot Data"/>
      <sheetName val="FBP Submission"/>
      <sheetName val="Lookups"/>
      <sheetName val="Summary"/>
      <sheetName val="RunRate"/>
      <sheetName val="Sheet1"/>
      <sheetName val="Actions"/>
      <sheetName val="Consultants"/>
      <sheetName val="ICTOS"/>
      <sheetName val="MacAnalyzer"/>
      <sheetName val="Rec to Mac (Consult)"/>
      <sheetName val="Rec to Mac (ICTOS)"/>
      <sheetName val="Rec to Mac (Sal&amp;HC)"/>
      <sheetName val="Feb HC"/>
      <sheetName val="Jan HC"/>
      <sheetName val="Dec HC"/>
      <sheetName val="Actuals"/>
      <sheetName val="BSQ-Salaries"/>
      <sheetName val="8DDU-Sal"/>
      <sheetName val="8DDU-OT"/>
      <sheetName val="AV-Sal"/>
      <sheetName val="AV-OT"/>
      <sheetName val="BSQ-OT"/>
      <sheetName val="Actual Input for Cartesis"/>
      <sheetName val="Act EE Data"/>
      <sheetName val="Act Freelance Data"/>
      <sheetName val="QDAF (Qtrly)"/>
      <sheetName val="MSR (Yrly)"/>
      <sheetName val="MITSTAFF (Mthly)"/>
      <sheetName val="MIS (Mthly)"/>
      <sheetName val="CSV-Mthly Act Load"/>
      <sheetName val="CSV-Qtrly Load Act"/>
      <sheetName val="CSV-Yrly Load Act"/>
      <sheetName val="RF input for Cartesis"/>
      <sheetName val="RF Employee Data"/>
      <sheetName val="RF Freelance Data"/>
      <sheetName val="FDAF"/>
      <sheetName val="FSR"/>
      <sheetName val="FITSTAFF"/>
      <sheetName val="FHIS"/>
      <sheetName val="CSV RF Load"/>
      <sheetName val="BudRF Input for Cartesis"/>
      <sheetName val="Bud Employee Data"/>
      <sheetName val="Bud Freelance Data"/>
      <sheetName val="BDAF"/>
      <sheetName val="BSR"/>
      <sheetName val="BHIS"/>
      <sheetName val="CSV BUD 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A3" t="str">
            <v>KC ID#</v>
          </cell>
          <cell r="AQ3" t="str">
            <v>FTE</v>
          </cell>
        </row>
        <row r="4">
          <cell r="AQ4">
            <v>0</v>
          </cell>
        </row>
        <row r="5">
          <cell r="AQ5">
            <v>0</v>
          </cell>
        </row>
        <row r="6">
          <cell r="AQ6">
            <v>0</v>
          </cell>
        </row>
        <row r="7">
          <cell r="AQ7">
            <v>0</v>
          </cell>
        </row>
        <row r="8">
          <cell r="AQ8">
            <v>0</v>
          </cell>
        </row>
        <row r="9">
          <cell r="AQ9">
            <v>0</v>
          </cell>
        </row>
        <row r="10">
          <cell r="AQ10">
            <v>0</v>
          </cell>
        </row>
        <row r="11">
          <cell r="AQ11">
            <v>0</v>
          </cell>
        </row>
        <row r="12">
          <cell r="AQ12">
            <v>0</v>
          </cell>
        </row>
        <row r="13">
          <cell r="AQ13">
            <v>0</v>
          </cell>
        </row>
        <row r="14">
          <cell r="AQ14">
            <v>0</v>
          </cell>
        </row>
        <row r="15">
          <cell r="AQ15">
            <v>0</v>
          </cell>
        </row>
        <row r="16">
          <cell r="AQ16">
            <v>0</v>
          </cell>
        </row>
        <row r="17">
          <cell r="AQ17">
            <v>0</v>
          </cell>
        </row>
        <row r="18">
          <cell r="AQ18">
            <v>0</v>
          </cell>
        </row>
        <row r="19">
          <cell r="AQ19">
            <v>0</v>
          </cell>
        </row>
        <row r="20">
          <cell r="AQ20">
            <v>0</v>
          </cell>
        </row>
        <row r="21">
          <cell r="AQ21">
            <v>0</v>
          </cell>
        </row>
        <row r="22">
          <cell r="AQ22">
            <v>0</v>
          </cell>
        </row>
        <row r="23">
          <cell r="AQ23">
            <v>0</v>
          </cell>
        </row>
        <row r="24">
          <cell r="AQ24">
            <v>0</v>
          </cell>
        </row>
        <row r="25">
          <cell r="AQ25">
            <v>0</v>
          </cell>
        </row>
        <row r="26">
          <cell r="AQ26">
            <v>0</v>
          </cell>
        </row>
        <row r="27">
          <cell r="AQ27">
            <v>0</v>
          </cell>
        </row>
        <row r="28">
          <cell r="AQ28">
            <v>0</v>
          </cell>
        </row>
        <row r="29">
          <cell r="AQ29">
            <v>0</v>
          </cell>
        </row>
        <row r="30">
          <cell r="AQ30">
            <v>0</v>
          </cell>
        </row>
        <row r="31">
          <cell r="AQ31">
            <v>0</v>
          </cell>
        </row>
        <row r="32">
          <cell r="AQ32">
            <v>0</v>
          </cell>
        </row>
        <row r="33">
          <cell r="AQ33">
            <v>0</v>
          </cell>
        </row>
        <row r="34">
          <cell r="AQ34">
            <v>0</v>
          </cell>
        </row>
        <row r="35">
          <cell r="AQ35">
            <v>0</v>
          </cell>
        </row>
        <row r="36">
          <cell r="AQ36">
            <v>0</v>
          </cell>
        </row>
        <row r="37">
          <cell r="AQ37">
            <v>0</v>
          </cell>
        </row>
        <row r="38">
          <cell r="AQ38">
            <v>0</v>
          </cell>
        </row>
        <row r="39">
          <cell r="AQ39">
            <v>0</v>
          </cell>
        </row>
        <row r="40">
          <cell r="AQ40">
            <v>0</v>
          </cell>
        </row>
        <row r="41">
          <cell r="AQ41">
            <v>0</v>
          </cell>
        </row>
        <row r="42">
          <cell r="AQ42">
            <v>0</v>
          </cell>
        </row>
        <row r="43">
          <cell r="AQ43">
            <v>0</v>
          </cell>
        </row>
        <row r="44">
          <cell r="AQ44">
            <v>0</v>
          </cell>
        </row>
        <row r="45">
          <cell r="AQ45">
            <v>0</v>
          </cell>
        </row>
        <row r="46">
          <cell r="AQ46">
            <v>0</v>
          </cell>
        </row>
        <row r="47">
          <cell r="AQ47">
            <v>0</v>
          </cell>
        </row>
        <row r="48">
          <cell r="AQ48">
            <v>0</v>
          </cell>
        </row>
        <row r="49">
          <cell r="AQ49">
            <v>0</v>
          </cell>
        </row>
        <row r="50">
          <cell r="AQ50">
            <v>0</v>
          </cell>
        </row>
        <row r="51">
          <cell r="AQ51">
            <v>0</v>
          </cell>
        </row>
        <row r="52">
          <cell r="AQ52">
            <v>0</v>
          </cell>
        </row>
        <row r="53">
          <cell r="AQ53">
            <v>0</v>
          </cell>
        </row>
        <row r="54">
          <cell r="AQ54">
            <v>0</v>
          </cell>
        </row>
        <row r="55">
          <cell r="AQ55">
            <v>0</v>
          </cell>
        </row>
        <row r="56">
          <cell r="AQ56">
            <v>0</v>
          </cell>
        </row>
        <row r="57">
          <cell r="AQ57">
            <v>0</v>
          </cell>
        </row>
        <row r="58">
          <cell r="AQ58">
            <v>0</v>
          </cell>
        </row>
        <row r="59">
          <cell r="AQ59">
            <v>0</v>
          </cell>
        </row>
        <row r="60">
          <cell r="AQ60">
            <v>0</v>
          </cell>
        </row>
        <row r="61">
          <cell r="AQ61">
            <v>0</v>
          </cell>
        </row>
        <row r="62">
          <cell r="AQ62">
            <v>0</v>
          </cell>
        </row>
        <row r="63">
          <cell r="AQ63">
            <v>0</v>
          </cell>
        </row>
        <row r="64">
          <cell r="AQ64">
            <v>0</v>
          </cell>
        </row>
        <row r="65">
          <cell r="AQ65">
            <v>0</v>
          </cell>
        </row>
        <row r="66">
          <cell r="AQ66">
            <v>0</v>
          </cell>
        </row>
        <row r="67">
          <cell r="AQ67">
            <v>0</v>
          </cell>
        </row>
        <row r="68">
          <cell r="AQ68">
            <v>0</v>
          </cell>
        </row>
        <row r="69">
          <cell r="AQ69">
            <v>0</v>
          </cell>
        </row>
        <row r="70">
          <cell r="AQ70">
            <v>0</v>
          </cell>
        </row>
        <row r="71">
          <cell r="AQ71">
            <v>0</v>
          </cell>
        </row>
        <row r="72">
          <cell r="AQ72">
            <v>0</v>
          </cell>
        </row>
        <row r="73">
          <cell r="AQ73">
            <v>0</v>
          </cell>
        </row>
        <row r="74">
          <cell r="AQ74">
            <v>0</v>
          </cell>
        </row>
        <row r="75">
          <cell r="AQ75">
            <v>0</v>
          </cell>
        </row>
        <row r="76">
          <cell r="AQ76">
            <v>0</v>
          </cell>
        </row>
        <row r="77">
          <cell r="AQ77">
            <v>0</v>
          </cell>
        </row>
        <row r="78">
          <cell r="AQ78">
            <v>0</v>
          </cell>
        </row>
        <row r="79">
          <cell r="AQ79">
            <v>0</v>
          </cell>
        </row>
        <row r="80">
          <cell r="AQ80">
            <v>0</v>
          </cell>
        </row>
        <row r="81">
          <cell r="AQ81">
            <v>0</v>
          </cell>
        </row>
        <row r="82">
          <cell r="AQ82">
            <v>0</v>
          </cell>
        </row>
        <row r="83">
          <cell r="AQ83">
            <v>0</v>
          </cell>
        </row>
        <row r="84">
          <cell r="AQ84">
            <v>0</v>
          </cell>
        </row>
        <row r="85">
          <cell r="AQ85">
            <v>0</v>
          </cell>
        </row>
        <row r="86">
          <cell r="AQ86">
            <v>0</v>
          </cell>
        </row>
        <row r="87">
          <cell r="AQ87">
            <v>0</v>
          </cell>
        </row>
        <row r="88">
          <cell r="AQ88">
            <v>0</v>
          </cell>
        </row>
        <row r="89">
          <cell r="AQ89">
            <v>0</v>
          </cell>
        </row>
        <row r="90">
          <cell r="AQ90">
            <v>0</v>
          </cell>
        </row>
        <row r="91">
          <cell r="AQ91">
            <v>0</v>
          </cell>
        </row>
        <row r="92">
          <cell r="AQ92">
            <v>0</v>
          </cell>
        </row>
        <row r="93">
          <cell r="AQ93">
            <v>0</v>
          </cell>
        </row>
        <row r="94">
          <cell r="AQ94">
            <v>0</v>
          </cell>
        </row>
        <row r="95">
          <cell r="AQ95">
            <v>0</v>
          </cell>
        </row>
        <row r="96">
          <cell r="AQ96">
            <v>0</v>
          </cell>
        </row>
        <row r="97">
          <cell r="AQ97">
            <v>0</v>
          </cell>
        </row>
        <row r="98">
          <cell r="AQ98">
            <v>0</v>
          </cell>
        </row>
        <row r="99">
          <cell r="AQ99">
            <v>0</v>
          </cell>
        </row>
        <row r="100">
          <cell r="AQ100">
            <v>0</v>
          </cell>
        </row>
        <row r="101">
          <cell r="AQ101">
            <v>0</v>
          </cell>
        </row>
        <row r="102">
          <cell r="AQ102">
            <v>0</v>
          </cell>
        </row>
        <row r="103">
          <cell r="AQ103">
            <v>0</v>
          </cell>
        </row>
        <row r="104">
          <cell r="AQ104">
            <v>0</v>
          </cell>
        </row>
        <row r="105">
          <cell r="AQ105">
            <v>0</v>
          </cell>
        </row>
        <row r="106">
          <cell r="AQ106">
            <v>0</v>
          </cell>
        </row>
        <row r="107">
          <cell r="AQ107">
            <v>0</v>
          </cell>
        </row>
        <row r="108">
          <cell r="AQ108">
            <v>0</v>
          </cell>
        </row>
        <row r="109">
          <cell r="AQ109">
            <v>0</v>
          </cell>
        </row>
        <row r="110">
          <cell r="AQ110">
            <v>0</v>
          </cell>
        </row>
        <row r="111">
          <cell r="AQ111">
            <v>0</v>
          </cell>
        </row>
        <row r="112">
          <cell r="AQ112">
            <v>0</v>
          </cell>
        </row>
        <row r="113">
          <cell r="AQ113">
            <v>0</v>
          </cell>
        </row>
        <row r="114">
          <cell r="AQ114">
            <v>0</v>
          </cell>
        </row>
        <row r="115">
          <cell r="AQ115">
            <v>0</v>
          </cell>
        </row>
        <row r="116">
          <cell r="AQ116">
            <v>0</v>
          </cell>
        </row>
        <row r="117">
          <cell r="AQ117">
            <v>0</v>
          </cell>
        </row>
        <row r="118">
          <cell r="AQ118">
            <v>0</v>
          </cell>
        </row>
        <row r="119">
          <cell r="AQ119">
            <v>0</v>
          </cell>
        </row>
        <row r="120">
          <cell r="AQ120">
            <v>0</v>
          </cell>
        </row>
        <row r="121">
          <cell r="AQ121">
            <v>0</v>
          </cell>
        </row>
        <row r="122">
          <cell r="AQ122">
            <v>0</v>
          </cell>
        </row>
        <row r="123">
          <cell r="AQ123">
            <v>0</v>
          </cell>
        </row>
        <row r="124">
          <cell r="AQ124">
            <v>0</v>
          </cell>
        </row>
        <row r="125">
          <cell r="AQ125">
            <v>0</v>
          </cell>
        </row>
        <row r="126">
          <cell r="AQ126">
            <v>0</v>
          </cell>
        </row>
        <row r="127">
          <cell r="AQ127">
            <v>0</v>
          </cell>
        </row>
        <row r="128">
          <cell r="AQ128">
            <v>0</v>
          </cell>
        </row>
        <row r="129">
          <cell r="AQ129">
            <v>0</v>
          </cell>
        </row>
        <row r="130">
          <cell r="AQ130">
            <v>0</v>
          </cell>
        </row>
        <row r="131">
          <cell r="AQ131">
            <v>0</v>
          </cell>
        </row>
        <row r="132">
          <cell r="AQ132">
            <v>0</v>
          </cell>
        </row>
        <row r="133">
          <cell r="AQ133">
            <v>0</v>
          </cell>
        </row>
        <row r="134">
          <cell r="AQ134">
            <v>0</v>
          </cell>
        </row>
        <row r="135">
          <cell r="AQ135">
            <v>0</v>
          </cell>
        </row>
        <row r="136">
          <cell r="AQ136">
            <v>0</v>
          </cell>
        </row>
        <row r="137">
          <cell r="AQ137">
            <v>0</v>
          </cell>
        </row>
        <row r="138">
          <cell r="AQ138">
            <v>0</v>
          </cell>
        </row>
        <row r="139">
          <cell r="AQ139">
            <v>0</v>
          </cell>
        </row>
        <row r="140">
          <cell r="AQ140">
            <v>0</v>
          </cell>
        </row>
        <row r="141">
          <cell r="AQ141">
            <v>0</v>
          </cell>
        </row>
        <row r="142">
          <cell r="AQ142">
            <v>0</v>
          </cell>
        </row>
        <row r="143">
          <cell r="AQ143">
            <v>0</v>
          </cell>
        </row>
        <row r="144">
          <cell r="AQ144">
            <v>0</v>
          </cell>
        </row>
        <row r="145">
          <cell r="AQ145">
            <v>0</v>
          </cell>
        </row>
        <row r="146">
          <cell r="AQ146">
            <v>0</v>
          </cell>
        </row>
        <row r="147">
          <cell r="AQ147">
            <v>0</v>
          </cell>
        </row>
        <row r="148">
          <cell r="AQ148">
            <v>0</v>
          </cell>
        </row>
        <row r="149">
          <cell r="AQ149">
            <v>0</v>
          </cell>
        </row>
        <row r="150">
          <cell r="AQ150">
            <v>0</v>
          </cell>
        </row>
        <row r="151">
          <cell r="AQ151">
            <v>0</v>
          </cell>
        </row>
        <row r="152">
          <cell r="AQ152">
            <v>0</v>
          </cell>
        </row>
        <row r="153">
          <cell r="AQ153">
            <v>0</v>
          </cell>
        </row>
        <row r="154">
          <cell r="AQ154">
            <v>0</v>
          </cell>
        </row>
        <row r="155">
          <cell r="AQ155">
            <v>0</v>
          </cell>
        </row>
        <row r="156">
          <cell r="AQ156">
            <v>0</v>
          </cell>
        </row>
        <row r="157">
          <cell r="AQ157">
            <v>0</v>
          </cell>
        </row>
        <row r="158">
          <cell r="AQ158">
            <v>0</v>
          </cell>
        </row>
        <row r="159">
          <cell r="AQ159">
            <v>0</v>
          </cell>
        </row>
        <row r="160">
          <cell r="AQ160">
            <v>0</v>
          </cell>
        </row>
        <row r="161">
          <cell r="AQ161">
            <v>0</v>
          </cell>
        </row>
        <row r="162">
          <cell r="AQ162">
            <v>0</v>
          </cell>
        </row>
        <row r="163">
          <cell r="AQ163">
            <v>0</v>
          </cell>
        </row>
        <row r="164">
          <cell r="AQ164">
            <v>0</v>
          </cell>
        </row>
        <row r="165">
          <cell r="AQ165">
            <v>0</v>
          </cell>
        </row>
        <row r="166">
          <cell r="AQ166">
            <v>0</v>
          </cell>
        </row>
        <row r="167">
          <cell r="AQ167">
            <v>0</v>
          </cell>
        </row>
        <row r="168">
          <cell r="AQ168">
            <v>0</v>
          </cell>
        </row>
        <row r="169">
          <cell r="AQ169">
            <v>0</v>
          </cell>
        </row>
        <row r="170">
          <cell r="AQ170">
            <v>0</v>
          </cell>
        </row>
        <row r="171">
          <cell r="AQ171">
            <v>0</v>
          </cell>
        </row>
        <row r="172">
          <cell r="AQ172">
            <v>0</v>
          </cell>
        </row>
        <row r="173">
          <cell r="AQ173">
            <v>0</v>
          </cell>
        </row>
        <row r="174">
          <cell r="AQ174">
            <v>0</v>
          </cell>
        </row>
        <row r="175">
          <cell r="AQ175">
            <v>0</v>
          </cell>
        </row>
        <row r="176">
          <cell r="AQ176">
            <v>0</v>
          </cell>
        </row>
        <row r="177">
          <cell r="AQ177">
            <v>0</v>
          </cell>
        </row>
        <row r="178">
          <cell r="AQ178">
            <v>0</v>
          </cell>
        </row>
        <row r="179">
          <cell r="AQ179">
            <v>0</v>
          </cell>
        </row>
        <row r="180">
          <cell r="AQ180">
            <v>0</v>
          </cell>
        </row>
        <row r="181">
          <cell r="AQ181">
            <v>0</v>
          </cell>
        </row>
        <row r="182">
          <cell r="AQ182">
            <v>0</v>
          </cell>
        </row>
        <row r="183">
          <cell r="AQ183">
            <v>0</v>
          </cell>
        </row>
        <row r="184">
          <cell r="AQ184">
            <v>0</v>
          </cell>
        </row>
        <row r="185">
          <cell r="AQ185">
            <v>0</v>
          </cell>
        </row>
        <row r="186">
          <cell r="AQ186">
            <v>0</v>
          </cell>
        </row>
        <row r="187">
          <cell r="AQ187">
            <v>0</v>
          </cell>
        </row>
        <row r="188">
          <cell r="AQ188">
            <v>0</v>
          </cell>
        </row>
        <row r="189">
          <cell r="AQ189">
            <v>0</v>
          </cell>
        </row>
        <row r="190">
          <cell r="AQ190">
            <v>0</v>
          </cell>
        </row>
        <row r="191">
          <cell r="AQ191">
            <v>0</v>
          </cell>
        </row>
        <row r="192">
          <cell r="AQ192">
            <v>0</v>
          </cell>
        </row>
        <row r="193">
          <cell r="AQ193">
            <v>0</v>
          </cell>
        </row>
        <row r="194">
          <cell r="AQ194">
            <v>0</v>
          </cell>
        </row>
        <row r="195">
          <cell r="AQ195">
            <v>0</v>
          </cell>
        </row>
        <row r="196">
          <cell r="AQ196">
            <v>0</v>
          </cell>
        </row>
        <row r="197">
          <cell r="AQ197">
            <v>0</v>
          </cell>
        </row>
        <row r="198">
          <cell r="AQ198">
            <v>0</v>
          </cell>
        </row>
        <row r="199">
          <cell r="AQ199">
            <v>0</v>
          </cell>
        </row>
        <row r="200">
          <cell r="AQ200">
            <v>0</v>
          </cell>
        </row>
        <row r="201">
          <cell r="AQ201">
            <v>0</v>
          </cell>
        </row>
        <row r="202">
          <cell r="AQ202">
            <v>0</v>
          </cell>
        </row>
        <row r="203">
          <cell r="AQ203">
            <v>0</v>
          </cell>
        </row>
        <row r="204">
          <cell r="AQ204">
            <v>0</v>
          </cell>
        </row>
        <row r="205">
          <cell r="AQ205">
            <v>0</v>
          </cell>
        </row>
        <row r="206">
          <cell r="AQ206">
            <v>0</v>
          </cell>
        </row>
        <row r="207">
          <cell r="AQ207">
            <v>0</v>
          </cell>
        </row>
        <row r="334">
          <cell r="AQ334">
            <v>0</v>
          </cell>
        </row>
        <row r="712">
          <cell r="AQ712">
            <v>0</v>
          </cell>
        </row>
        <row r="946">
          <cell r="AQ946">
            <v>0</v>
          </cell>
        </row>
        <row r="947">
          <cell r="AQ947">
            <v>0</v>
          </cell>
        </row>
        <row r="948">
          <cell r="AQ948">
            <v>0</v>
          </cell>
        </row>
        <row r="949">
          <cell r="AQ949">
            <v>0</v>
          </cell>
        </row>
        <row r="950">
          <cell r="AQ950">
            <v>0</v>
          </cell>
        </row>
        <row r="951">
          <cell r="AQ951">
            <v>0</v>
          </cell>
        </row>
        <row r="952">
          <cell r="AQ952">
            <v>0</v>
          </cell>
        </row>
        <row r="953">
          <cell r="AQ953">
            <v>0</v>
          </cell>
        </row>
        <row r="954">
          <cell r="AQ954">
            <v>0</v>
          </cell>
        </row>
        <row r="955">
          <cell r="AQ955">
            <v>0</v>
          </cell>
        </row>
        <row r="956">
          <cell r="AQ956">
            <v>0</v>
          </cell>
        </row>
        <row r="957">
          <cell r="AQ957">
            <v>0</v>
          </cell>
        </row>
        <row r="958">
          <cell r="AQ958">
            <v>0</v>
          </cell>
        </row>
        <row r="959">
          <cell r="AQ959">
            <v>0</v>
          </cell>
        </row>
        <row r="960">
          <cell r="AQ960">
            <v>0</v>
          </cell>
        </row>
        <row r="961">
          <cell r="AQ961">
            <v>0</v>
          </cell>
        </row>
        <row r="962">
          <cell r="AQ962">
            <v>0</v>
          </cell>
        </row>
        <row r="963">
          <cell r="AQ963">
            <v>0</v>
          </cell>
        </row>
        <row r="964">
          <cell r="AQ964">
            <v>0</v>
          </cell>
        </row>
        <row r="1390">
          <cell r="AQ1390">
            <v>0</v>
          </cell>
        </row>
        <row r="1427">
          <cell r="AQ1427">
            <v>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Name val="Annual Summary"/>
      <sheetName val="Annual IS"/>
      <sheetName val="Annual BS"/>
      <sheetName val="Annual CF"/>
      <sheetName val="Annual ROCE"/>
      <sheetName val="Annual Cash Conversion"/>
      <sheetName val="Quarterly Summary"/>
      <sheetName val="Quarterly IS"/>
      <sheetName val="Quarterly BS"/>
      <sheetName val="Quarterly CF"/>
      <sheetName val="Quarterly ROCE"/>
      <sheetName val="Quarterly Cash Conversion"/>
      <sheetName val="Glosary"/>
      <sheetName val="Disclaimer"/>
      <sheetName val="METUS (Leases)"/>
      <sheetName val="METUS (Factoring)"/>
      <sheetName val="Capital Employed Malmo"/>
    </sheetNames>
    <sheetDataSet>
      <sheetData sheetId="0"/>
      <sheetData sheetId="1"/>
      <sheetData sheetId="2"/>
      <sheetData sheetId="3"/>
      <sheetData sheetId="4">
        <row r="58">
          <cell r="I58">
            <v>-31109.491583835479</v>
          </cell>
          <cell r="J58">
            <v>-99797.149934240908</v>
          </cell>
          <cell r="K58">
            <v>-99153.673154875083</v>
          </cell>
          <cell r="L58">
            <v>-111226</v>
          </cell>
        </row>
        <row r="59">
          <cell r="I59">
            <v>31109.491583835479</v>
          </cell>
          <cell r="J59">
            <v>99797.681813496034</v>
          </cell>
          <cell r="K59">
            <v>99153.673154875054</v>
          </cell>
          <cell r="L59">
            <v>111226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 Ger"/>
      <sheetName val="France II"/>
      <sheetName val="Italy II"/>
      <sheetName val="All Global II"/>
      <sheetName val="HS II"/>
      <sheetName val="MI II"/>
      <sheetName val="CD II"/>
      <sheetName val="UK II"/>
      <sheetName val="Spain II"/>
      <sheetName val="APMEA II"/>
      <sheetName val="UK"/>
      <sheetName val="Spain"/>
      <sheetName val="APMEA"/>
      <sheetName val="CD"/>
      <sheetName val="HS"/>
      <sheetName val="MI"/>
      <sheetName val="All Global"/>
    </sheetNames>
    <sheetDataSet>
      <sheetData sheetId="0" refreshError="1">
        <row r="4">
          <cell r="B4" t="str">
            <v>DP=2010.06</v>
          </cell>
        </row>
        <row r="9">
          <cell r="B9" t="str">
            <v>PE=2009.06</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sheetName val="P&amp;L YTD vs. Bud"/>
      <sheetName val="P&amp;L vs. Bud"/>
      <sheetName val="P&amp;L YTD"/>
      <sheetName val="COC 1H PF"/>
      <sheetName val="COC 1H Q1RF"/>
      <sheetName val="Rev-PBOP-Marg-Conv June YTD"/>
      <sheetName val="S&amp;F Ratio 1H"/>
      <sheetName val="P&amp;L vs Q1RF"/>
      <sheetName val="P&amp;L vs PF"/>
      <sheetName val="COC FY PF"/>
      <sheetName val="Revenue Increase"/>
      <sheetName val="Top 25 Clients"/>
      <sheetName val="P&amp;L BOY"/>
      <sheetName val="YR Total Conv vs PY"/>
      <sheetName val="Detroit Conv vs PY"/>
      <sheetName val="Y&amp;R Total x Detroit Conv vs PY"/>
      <sheetName val="Y&amp;R Total x Tapsa Conv vs PY"/>
      <sheetName val="Rev-PBOP-Marg-Conv FY"/>
      <sheetName val="Associates"/>
      <sheetName val="EI"/>
      <sheetName val="NB2"/>
      <sheetName val="Quarter Rev Grow (%)"/>
      <sheetName val="Quarter Rev Grow"/>
      <sheetName val="Quarter PBOP Grow"/>
      <sheetName val="Salary Inc."/>
      <sheetName val="&gt; 90 Slide"/>
      <sheetName val="&gt;180 Net Slide"/>
      <sheetName val="S&amp;F Ratio FY"/>
      <sheetName val="Top 15 Offices"/>
      <sheetName val="Next 15 Offices"/>
      <sheetName val="P&amp;L Basic YTD"/>
      <sheetName val="P&amp;L BOY x Detroit"/>
      <sheetName val="P&amp;L BOY x Tapsa"/>
      <sheetName val="Halves"/>
      <sheetName val="Top 30 Clients x Acqu"/>
      <sheetName val="Top 30 by Region vs Q1RF"/>
      <sheetName val="Top 30 by Region vs PF"/>
      <sheetName val="COC 2H PF"/>
      <sheetName val="COC FY Q1RF"/>
      <sheetName val="COC 2H Q1RF"/>
      <sheetName val="S&amp;F Ratio 2H"/>
      <sheetName val="Top Off Rev Grow"/>
      <sheetName val="Salary Increase"/>
      <sheetName val="Avg HC"/>
      <sheetName val="Severance"/>
      <sheetName val="Clientes"/>
      <sheetName val="2016Rates"/>
    </sheetNames>
    <sheetDataSet>
      <sheetData sheetId="0" refreshError="1">
        <row r="5">
          <cell r="C5" t="str">
            <v>DP=2007.06</v>
          </cell>
        </row>
        <row r="7">
          <cell r="C7" t="str">
            <v>RU sum M-YAWWTOTL</v>
          </cell>
        </row>
        <row r="9">
          <cell r="C9" t="str">
            <v>RU sum R-YAWWTOTLXD</v>
          </cell>
        </row>
        <row r="11">
          <cell r="C11" t="str">
            <v>RU sum R-YAWWTTLXTT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kost"/>
      <sheetName val="rekairt"/>
      <sheetName val="SAS-BAL"/>
      <sheetName val="VS-TOT"/>
      <sheetName val="Cover"/>
      <sheetName val="calcdata"/>
      <sheetName val="Control Sheet"/>
      <sheetName val="&lt;&lt; CONTROL SHEET &gt;&gt;"/>
      <sheetName val="Sheet9"/>
      <sheetName val="codes"/>
      <sheetName val="BUD16 DS &amp; DM"/>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 d emploie et exemple"/>
      <sheetName val="A remplir"/>
      <sheetName val="NF pour Edition"/>
    </sheetNames>
    <sheetDataSet>
      <sheetData sheetId="0" refreshError="1"/>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FC June"/>
      <sheetName val="FC March"/>
      <sheetName val="AP cycle 3"/>
      <sheetName val="Print menu"/>
      <sheetName val="ACT2016"/>
      <sheetName val="Annual Plan"/>
      <sheetName val="Assumptions"/>
      <sheetName val="trend analysis"/>
      <sheetName val="Additionnal input"/>
      <sheetName val="Commerce"/>
      <sheetName val="ICT"/>
      <sheetName val="Treasury"/>
      <sheetName val="Tax"/>
      <sheetName val="RTC"/>
      <sheetName val="Insurance"/>
      <sheetName val="Other"/>
      <sheetName val="Group activities"/>
      <sheetName val="Output"/>
      <sheetName val="Check"/>
      <sheetName val="LPAE - Annual Plan File 2018-20"/>
    </sheetNames>
    <sheetDataSet>
      <sheetData sheetId="0">
        <row r="4">
          <cell r="D4" t="str">
            <v>LeasePlan United Arab Emirates</v>
          </cell>
        </row>
        <row r="17">
          <cell r="I17">
            <v>0.09</v>
          </cell>
          <cell r="K17">
            <v>0.09</v>
          </cell>
        </row>
        <row r="24">
          <cell r="K24">
            <v>2E-3</v>
          </cell>
        </row>
      </sheetData>
      <sheetData sheetId="1"/>
      <sheetData sheetId="2"/>
      <sheetData sheetId="3" refreshError="1"/>
      <sheetData sheetId="4" refreshError="1"/>
      <sheetData sheetId="5"/>
      <sheetData sheetId="6"/>
      <sheetData sheetId="7">
        <row r="78">
          <cell r="D78">
            <v>0.95</v>
          </cell>
        </row>
      </sheetData>
      <sheetData sheetId="8" refreshError="1"/>
      <sheetData sheetId="9"/>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ow r="156">
          <cell r="P156" t="str">
            <v>2016
Actual</v>
          </cell>
        </row>
      </sheetData>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P"/>
      <sheetName val="Sales2"/>
      <sheetName val="Summary"/>
      <sheetName val="2014 15 16 overzicht"/>
      <sheetName val="3 Maanden"/>
      <sheetName val="Pivot"/>
      <sheetName val="Pivot (2)"/>
      <sheetName val="Jobs"/>
      <sheetName val="Sales"/>
      <sheetName val="AJP 2016"/>
      <sheetName val="Data"/>
      <sheetName val="Kalendar"/>
      <sheetName val="Kalendar2"/>
      <sheetName val="Sheet2"/>
      <sheetName val="Data sales"/>
      <sheetName val="Data jobs"/>
      <sheetName val="AJP berekeningen"/>
      <sheetName val="Volume AJP CG ATG GG 2016 WK07"/>
      <sheetName val="Volume%20AJP%20CG%20ATG%20GG%20"/>
      <sheetName val="Volume AJP CG ATG GG 2016 WK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group"/>
      <sheetName val="Summary"/>
      <sheetName val="Summary3"/>
      <sheetName val="Detail3New"/>
      <sheetName val="Report3"/>
      <sheetName val="Detail3Report"/>
      <sheetName val="Bud2003v2"/>
      <sheetName val="Bud2003"/>
      <sheetName val="Act2001com"/>
      <sheetName val="Summary2"/>
      <sheetName val="Detail2New"/>
      <sheetName val="Act2002com"/>
      <sheetName val="InterestPay"/>
      <sheetName val="REFOR2002"/>
      <sheetName val="Act2002"/>
      <sheetName val="Oct"/>
      <sheetName val="Recharges (2)"/>
      <sheetName val="InterestExp"/>
      <sheetName val="Summary P&amp;L"/>
      <sheetName val="Recharges"/>
      <sheetName val="For2002"/>
      <sheetName val="Bud2002"/>
      <sheetName val="Act2001"/>
      <sheetName val="Act2001cum"/>
      <sheetName val="For2002com"/>
      <sheetName val="Reforecast 2002"/>
      <sheetName val="For2001"/>
      <sheetName val="CorporateOver2001"/>
      <sheetName val="Bud2002cum"/>
      <sheetName val="Detail"/>
      <sheetName val="Detail2"/>
      <sheetName val="DetailCore"/>
      <sheetName val="Report"/>
      <sheetName val="Report2"/>
      <sheetName val="DetailReport"/>
      <sheetName val="CorporateRep"/>
      <sheetName val="CoreOver2001"/>
      <sheetName val="Dec01"/>
      <sheetName val="Sept01"/>
      <sheetName val="Act2000"/>
      <sheetName val="Act2000New"/>
      <sheetName val="Act2000cum"/>
      <sheetName val="Act2000cumNew"/>
      <sheetName val="For2001Cum"/>
      <sheetName val="Bud2001"/>
      <sheetName val="Bud2001cum"/>
      <sheetName val="ForCore2001"/>
      <sheetName val="Act2000Gross"/>
      <sheetName val="Oct01"/>
      <sheetName val="MBJOver2001"/>
      <sheetName val="FOWOver2001"/>
      <sheetName val="IMIOver2001"/>
      <sheetName val="Recharges_(2)3"/>
      <sheetName val="Summary_P&amp;L3"/>
      <sheetName val="Reforecast_20023"/>
      <sheetName val="Recharges_(2)1"/>
      <sheetName val="Summary_P&amp;L1"/>
      <sheetName val="Reforecast_20021"/>
      <sheetName val="Recharges_(2)"/>
      <sheetName val="Summary_P&amp;L"/>
      <sheetName val="Reforecast_2002"/>
      <sheetName val="Recharges_(2)2"/>
      <sheetName val="Summary_P&amp;L2"/>
      <sheetName val="Reforecast_20022"/>
    </sheetNames>
    <sheetDataSet>
      <sheetData sheetId="0"/>
      <sheetData sheetId="1">
        <row r="44">
          <cell r="Z44">
            <v>-1348987</v>
          </cell>
        </row>
      </sheetData>
      <sheetData sheetId="2"/>
      <sheetData sheetId="3"/>
      <sheetData sheetId="4"/>
      <sheetData sheetId="5"/>
      <sheetData sheetId="6"/>
      <sheetData sheetId="7"/>
      <sheetData sheetId="8"/>
      <sheetData sheetId="9"/>
      <sheetData sheetId="10"/>
      <sheetData sheetId="11">
        <row r="1">
          <cell r="C1">
            <v>1</v>
          </cell>
          <cell r="D1">
            <v>2</v>
          </cell>
          <cell r="E1">
            <v>3</v>
          </cell>
          <cell r="F1">
            <v>4</v>
          </cell>
          <cell r="G1">
            <v>5</v>
          </cell>
          <cell r="H1">
            <v>6</v>
          </cell>
          <cell r="I1">
            <v>7</v>
          </cell>
          <cell r="J1">
            <v>8</v>
          </cell>
          <cell r="K1">
            <v>9</v>
          </cell>
          <cell r="L1">
            <v>10</v>
          </cell>
          <cell r="M1">
            <v>11</v>
          </cell>
          <cell r="N1">
            <v>12</v>
          </cell>
        </row>
        <row r="2">
          <cell r="C2" t="str">
            <v xml:space="preserve">   JAN</v>
          </cell>
          <cell r="D2" t="str">
            <v xml:space="preserve">   FEB</v>
          </cell>
          <cell r="E2" t="str">
            <v xml:space="preserve">   MAR</v>
          </cell>
          <cell r="F2" t="str">
            <v xml:space="preserve">   APR</v>
          </cell>
          <cell r="G2" t="str">
            <v xml:space="preserve">   MAY</v>
          </cell>
          <cell r="H2" t="str">
            <v xml:space="preserve">   JUN</v>
          </cell>
          <cell r="I2" t="str">
            <v xml:space="preserve">   JUL</v>
          </cell>
          <cell r="J2" t="str">
            <v xml:space="preserve">   AUG</v>
          </cell>
          <cell r="K2" t="str">
            <v xml:space="preserve">   SEP</v>
          </cell>
          <cell r="L2" t="str">
            <v xml:space="preserve">   OCT</v>
          </cell>
          <cell r="M2" t="str">
            <v xml:space="preserve">   NOV</v>
          </cell>
          <cell r="N2" t="str">
            <v xml:space="preserve">   DEC</v>
          </cell>
        </row>
        <row r="4">
          <cell r="C4">
            <v>0</v>
          </cell>
          <cell r="D4">
            <v>0</v>
          </cell>
          <cell r="E4">
            <v>0</v>
          </cell>
          <cell r="F4">
            <v>0</v>
          </cell>
          <cell r="G4">
            <v>0</v>
          </cell>
          <cell r="H4">
            <v>0</v>
          </cell>
          <cell r="I4">
            <v>0</v>
          </cell>
          <cell r="J4">
            <v>0</v>
          </cell>
          <cell r="K4">
            <v>0</v>
          </cell>
          <cell r="L4">
            <v>0</v>
          </cell>
          <cell r="M4">
            <v>0</v>
          </cell>
          <cell r="N4">
            <v>0</v>
          </cell>
        </row>
        <row r="5">
          <cell r="C5">
            <v>0</v>
          </cell>
          <cell r="D5">
            <v>0</v>
          </cell>
          <cell r="E5">
            <v>0</v>
          </cell>
          <cell r="F5">
            <v>0</v>
          </cell>
          <cell r="G5">
            <v>0</v>
          </cell>
          <cell r="H5">
            <v>0</v>
          </cell>
          <cell r="I5">
            <v>0</v>
          </cell>
          <cell r="J5">
            <v>0</v>
          </cell>
          <cell r="K5">
            <v>0</v>
          </cell>
          <cell r="L5">
            <v>0</v>
          </cell>
          <cell r="M5">
            <v>0</v>
          </cell>
          <cell r="N5">
            <v>0</v>
          </cell>
        </row>
        <row r="6">
          <cell r="C6">
            <v>0</v>
          </cell>
          <cell r="D6">
            <v>0</v>
          </cell>
          <cell r="E6">
            <v>0</v>
          </cell>
          <cell r="F6">
            <v>0</v>
          </cell>
          <cell r="G6">
            <v>0</v>
          </cell>
          <cell r="H6">
            <v>0</v>
          </cell>
          <cell r="I6">
            <v>0</v>
          </cell>
          <cell r="J6">
            <v>0</v>
          </cell>
          <cell r="K6">
            <v>0</v>
          </cell>
          <cell r="L6">
            <v>0</v>
          </cell>
          <cell r="M6">
            <v>0</v>
          </cell>
          <cell r="N6">
            <v>0</v>
          </cell>
        </row>
        <row r="7">
          <cell r="C7">
            <v>0</v>
          </cell>
          <cell r="D7">
            <v>0</v>
          </cell>
          <cell r="E7">
            <v>0</v>
          </cell>
          <cell r="F7">
            <v>0</v>
          </cell>
          <cell r="G7">
            <v>0</v>
          </cell>
          <cell r="H7">
            <v>0</v>
          </cell>
          <cell r="I7">
            <v>0</v>
          </cell>
          <cell r="J7">
            <v>0</v>
          </cell>
          <cell r="K7">
            <v>0</v>
          </cell>
          <cell r="L7">
            <v>0</v>
          </cell>
          <cell r="M7">
            <v>0</v>
          </cell>
          <cell r="N7">
            <v>0</v>
          </cell>
        </row>
        <row r="8">
          <cell r="C8">
            <v>0</v>
          </cell>
          <cell r="D8">
            <v>0</v>
          </cell>
          <cell r="E8">
            <v>0</v>
          </cell>
          <cell r="F8">
            <v>0</v>
          </cell>
          <cell r="G8">
            <v>0</v>
          </cell>
          <cell r="H8">
            <v>0</v>
          </cell>
          <cell r="I8">
            <v>0</v>
          </cell>
          <cell r="J8">
            <v>0</v>
          </cell>
          <cell r="K8">
            <v>0</v>
          </cell>
          <cell r="L8">
            <v>0</v>
          </cell>
          <cell r="M8">
            <v>0</v>
          </cell>
          <cell r="N8">
            <v>0</v>
          </cell>
        </row>
        <row r="9">
          <cell r="C9">
            <v>0</v>
          </cell>
          <cell r="D9">
            <v>0</v>
          </cell>
          <cell r="E9">
            <v>0</v>
          </cell>
          <cell r="F9">
            <v>0</v>
          </cell>
          <cell r="G9">
            <v>0</v>
          </cell>
          <cell r="H9">
            <v>0</v>
          </cell>
          <cell r="I9">
            <v>0</v>
          </cell>
          <cell r="J9">
            <v>0</v>
          </cell>
          <cell r="K9">
            <v>0</v>
          </cell>
          <cell r="L9">
            <v>0</v>
          </cell>
          <cell r="M9">
            <v>0</v>
          </cell>
          <cell r="N9">
            <v>0</v>
          </cell>
        </row>
        <row r="11">
          <cell r="C11">
            <v>0</v>
          </cell>
          <cell r="D11">
            <v>0</v>
          </cell>
          <cell r="E11">
            <v>0</v>
          </cell>
          <cell r="F11">
            <v>0</v>
          </cell>
          <cell r="G11">
            <v>0</v>
          </cell>
          <cell r="H11">
            <v>0</v>
          </cell>
          <cell r="I11">
            <v>0</v>
          </cell>
          <cell r="J11">
            <v>0</v>
          </cell>
          <cell r="K11">
            <v>0</v>
          </cell>
          <cell r="L11">
            <v>0</v>
          </cell>
          <cell r="M11">
            <v>0</v>
          </cell>
          <cell r="N11">
            <v>0</v>
          </cell>
        </row>
        <row r="12">
          <cell r="C12">
            <v>20963</v>
          </cell>
          <cell r="D12">
            <v>42411</v>
          </cell>
          <cell r="E12">
            <v>63374</v>
          </cell>
          <cell r="F12">
            <v>86552</v>
          </cell>
          <cell r="G12">
            <v>107978</v>
          </cell>
          <cell r="H12">
            <v>129086</v>
          </cell>
          <cell r="I12">
            <v>153067</v>
          </cell>
          <cell r="J12">
            <v>203075</v>
          </cell>
          <cell r="K12">
            <v>233097</v>
          </cell>
          <cell r="L12">
            <v>260062</v>
          </cell>
          <cell r="M12">
            <v>260062</v>
          </cell>
          <cell r="N12">
            <v>520124</v>
          </cell>
        </row>
        <row r="13">
          <cell r="C13">
            <v>20963</v>
          </cell>
          <cell r="D13">
            <v>42411</v>
          </cell>
          <cell r="E13">
            <v>63374</v>
          </cell>
          <cell r="F13">
            <v>86552</v>
          </cell>
          <cell r="G13">
            <v>107978</v>
          </cell>
          <cell r="H13">
            <v>129086</v>
          </cell>
          <cell r="I13">
            <v>153067</v>
          </cell>
          <cell r="J13">
            <v>203075</v>
          </cell>
          <cell r="K13">
            <v>233097</v>
          </cell>
          <cell r="L13">
            <v>260062</v>
          </cell>
          <cell r="M13">
            <v>260062</v>
          </cell>
          <cell r="N13">
            <v>520124</v>
          </cell>
        </row>
        <row r="14">
          <cell r="C14">
            <v>20963</v>
          </cell>
          <cell r="D14">
            <v>42411</v>
          </cell>
          <cell r="E14">
            <v>63374</v>
          </cell>
          <cell r="F14">
            <v>86552</v>
          </cell>
          <cell r="G14">
            <v>107978</v>
          </cell>
          <cell r="H14">
            <v>129086</v>
          </cell>
          <cell r="I14">
            <v>153067</v>
          </cell>
          <cell r="J14">
            <v>203075</v>
          </cell>
          <cell r="K14">
            <v>233097</v>
          </cell>
          <cell r="L14">
            <v>260062</v>
          </cell>
          <cell r="M14">
            <v>260062</v>
          </cell>
          <cell r="N14">
            <v>520124</v>
          </cell>
        </row>
        <row r="16">
          <cell r="C16">
            <v>0</v>
          </cell>
          <cell r="D16">
            <v>0</v>
          </cell>
          <cell r="E16">
            <v>0</v>
          </cell>
          <cell r="F16">
            <v>0</v>
          </cell>
          <cell r="G16">
            <v>0</v>
          </cell>
          <cell r="H16">
            <v>0</v>
          </cell>
          <cell r="I16">
            <v>0</v>
          </cell>
          <cell r="J16">
            <v>0</v>
          </cell>
          <cell r="K16">
            <v>0</v>
          </cell>
          <cell r="L16">
            <v>0</v>
          </cell>
          <cell r="M16">
            <v>0</v>
          </cell>
          <cell r="N16">
            <v>0</v>
          </cell>
        </row>
        <row r="17">
          <cell r="C17">
            <v>0</v>
          </cell>
          <cell r="D17">
            <v>0</v>
          </cell>
          <cell r="E17">
            <v>0</v>
          </cell>
          <cell r="F17">
            <v>0</v>
          </cell>
          <cell r="G17">
            <v>0</v>
          </cell>
          <cell r="H17">
            <v>0</v>
          </cell>
          <cell r="I17">
            <v>0</v>
          </cell>
          <cell r="J17">
            <v>0</v>
          </cell>
          <cell r="K17">
            <v>0</v>
          </cell>
          <cell r="L17">
            <v>0</v>
          </cell>
          <cell r="M17">
            <v>0</v>
          </cell>
          <cell r="N17">
            <v>0</v>
          </cell>
        </row>
        <row r="18">
          <cell r="C18">
            <v>0</v>
          </cell>
          <cell r="D18">
            <v>0</v>
          </cell>
          <cell r="E18">
            <v>0</v>
          </cell>
          <cell r="F18">
            <v>0</v>
          </cell>
          <cell r="G18">
            <v>0</v>
          </cell>
          <cell r="H18">
            <v>0</v>
          </cell>
          <cell r="I18">
            <v>0</v>
          </cell>
          <cell r="J18">
            <v>0</v>
          </cell>
          <cell r="K18">
            <v>0</v>
          </cell>
          <cell r="L18">
            <v>0</v>
          </cell>
          <cell r="M18">
            <v>0</v>
          </cell>
          <cell r="N18">
            <v>0</v>
          </cell>
        </row>
        <row r="19">
          <cell r="C19">
            <v>0</v>
          </cell>
          <cell r="D19">
            <v>0</v>
          </cell>
          <cell r="E19">
            <v>0</v>
          </cell>
          <cell r="F19">
            <v>0</v>
          </cell>
          <cell r="G19">
            <v>0</v>
          </cell>
          <cell r="H19">
            <v>0</v>
          </cell>
          <cell r="I19">
            <v>0</v>
          </cell>
          <cell r="J19">
            <v>0</v>
          </cell>
          <cell r="K19">
            <v>0</v>
          </cell>
          <cell r="L19">
            <v>0</v>
          </cell>
          <cell r="M19">
            <v>0</v>
          </cell>
          <cell r="N19">
            <v>0</v>
          </cell>
        </row>
        <row r="20">
          <cell r="C20">
            <v>0</v>
          </cell>
          <cell r="D20">
            <v>0</v>
          </cell>
          <cell r="E20">
            <v>0</v>
          </cell>
          <cell r="F20">
            <v>0</v>
          </cell>
          <cell r="G20">
            <v>0</v>
          </cell>
          <cell r="H20">
            <v>0</v>
          </cell>
          <cell r="I20">
            <v>0</v>
          </cell>
          <cell r="J20">
            <v>0</v>
          </cell>
          <cell r="K20">
            <v>0</v>
          </cell>
          <cell r="L20">
            <v>0</v>
          </cell>
          <cell r="M20">
            <v>0</v>
          </cell>
          <cell r="N20">
            <v>0</v>
          </cell>
        </row>
        <row r="21">
          <cell r="C21">
            <v>0</v>
          </cell>
          <cell r="D21">
            <v>0</v>
          </cell>
          <cell r="E21">
            <v>0</v>
          </cell>
          <cell r="F21">
            <v>0</v>
          </cell>
          <cell r="G21">
            <v>0</v>
          </cell>
          <cell r="H21">
            <v>0</v>
          </cell>
          <cell r="I21">
            <v>0</v>
          </cell>
          <cell r="J21">
            <v>0</v>
          </cell>
          <cell r="K21">
            <v>0</v>
          </cell>
          <cell r="L21">
            <v>0</v>
          </cell>
          <cell r="M21">
            <v>0</v>
          </cell>
          <cell r="N21">
            <v>0</v>
          </cell>
        </row>
        <row r="23">
          <cell r="C23">
            <v>0</v>
          </cell>
          <cell r="D23">
            <v>0</v>
          </cell>
          <cell r="E23">
            <v>0</v>
          </cell>
          <cell r="F23">
            <v>0</v>
          </cell>
          <cell r="G23">
            <v>0</v>
          </cell>
          <cell r="H23">
            <v>0</v>
          </cell>
          <cell r="I23">
            <v>0</v>
          </cell>
          <cell r="J23">
            <v>0</v>
          </cell>
          <cell r="K23">
            <v>0</v>
          </cell>
          <cell r="L23">
            <v>0</v>
          </cell>
          <cell r="M23">
            <v>0</v>
          </cell>
          <cell r="N23">
            <v>0</v>
          </cell>
        </row>
        <row r="24">
          <cell r="C24">
            <v>0</v>
          </cell>
          <cell r="D24">
            <v>0</v>
          </cell>
          <cell r="E24">
            <v>0</v>
          </cell>
          <cell r="F24">
            <v>0</v>
          </cell>
          <cell r="G24">
            <v>0</v>
          </cell>
          <cell r="H24">
            <v>0</v>
          </cell>
          <cell r="I24">
            <v>0</v>
          </cell>
          <cell r="J24">
            <v>0</v>
          </cell>
          <cell r="K24">
            <v>0</v>
          </cell>
          <cell r="L24">
            <v>0</v>
          </cell>
          <cell r="M24">
            <v>0</v>
          </cell>
          <cell r="N24">
            <v>0</v>
          </cell>
        </row>
        <row r="26">
          <cell r="C26">
            <v>0</v>
          </cell>
          <cell r="D26">
            <v>0</v>
          </cell>
          <cell r="E26">
            <v>0</v>
          </cell>
          <cell r="F26">
            <v>0</v>
          </cell>
          <cell r="G26">
            <v>0</v>
          </cell>
          <cell r="H26">
            <v>0</v>
          </cell>
          <cell r="I26">
            <v>0</v>
          </cell>
          <cell r="J26">
            <v>0</v>
          </cell>
          <cell r="K26">
            <v>0</v>
          </cell>
          <cell r="L26">
            <v>0</v>
          </cell>
          <cell r="M26">
            <v>0</v>
          </cell>
          <cell r="N26">
            <v>0</v>
          </cell>
        </row>
        <row r="28">
          <cell r="C28">
            <v>0</v>
          </cell>
          <cell r="D28">
            <v>0</v>
          </cell>
          <cell r="E28">
            <v>0</v>
          </cell>
          <cell r="F28">
            <v>0</v>
          </cell>
          <cell r="G28">
            <v>0</v>
          </cell>
          <cell r="H28">
            <v>0</v>
          </cell>
          <cell r="I28">
            <v>0</v>
          </cell>
          <cell r="J28">
            <v>0</v>
          </cell>
          <cell r="K28">
            <v>0</v>
          </cell>
          <cell r="L28">
            <v>0</v>
          </cell>
          <cell r="M28">
            <v>0</v>
          </cell>
          <cell r="N28">
            <v>0</v>
          </cell>
        </row>
        <row r="29">
          <cell r="C29">
            <v>0</v>
          </cell>
          <cell r="D29">
            <v>0</v>
          </cell>
          <cell r="E29">
            <v>0</v>
          </cell>
          <cell r="F29">
            <v>0</v>
          </cell>
          <cell r="G29">
            <v>0</v>
          </cell>
          <cell r="H29">
            <v>0</v>
          </cell>
          <cell r="I29">
            <v>0</v>
          </cell>
          <cell r="J29">
            <v>0</v>
          </cell>
          <cell r="K29">
            <v>0</v>
          </cell>
          <cell r="L29">
            <v>0</v>
          </cell>
          <cell r="M29">
            <v>0</v>
          </cell>
          <cell r="N29">
            <v>0</v>
          </cell>
        </row>
        <row r="30">
          <cell r="C30">
            <v>0</v>
          </cell>
          <cell r="D30">
            <v>0</v>
          </cell>
          <cell r="E30">
            <v>0</v>
          </cell>
          <cell r="F30">
            <v>0</v>
          </cell>
          <cell r="G30">
            <v>0</v>
          </cell>
          <cell r="H30">
            <v>0</v>
          </cell>
          <cell r="I30">
            <v>0</v>
          </cell>
          <cell r="J30">
            <v>0</v>
          </cell>
          <cell r="K30">
            <v>0</v>
          </cell>
          <cell r="L30">
            <v>0</v>
          </cell>
          <cell r="M30">
            <v>0</v>
          </cell>
          <cell r="N30">
            <v>0</v>
          </cell>
        </row>
        <row r="31">
          <cell r="C31">
            <v>0</v>
          </cell>
          <cell r="D31">
            <v>0</v>
          </cell>
          <cell r="E31">
            <v>0</v>
          </cell>
          <cell r="F31">
            <v>0</v>
          </cell>
          <cell r="G31">
            <v>0</v>
          </cell>
          <cell r="H31">
            <v>0</v>
          </cell>
          <cell r="I31">
            <v>0</v>
          </cell>
          <cell r="J31">
            <v>0</v>
          </cell>
          <cell r="K31">
            <v>0</v>
          </cell>
          <cell r="L31">
            <v>0</v>
          </cell>
          <cell r="M31">
            <v>0</v>
          </cell>
          <cell r="N31">
            <v>0</v>
          </cell>
        </row>
        <row r="32">
          <cell r="C32">
            <v>0</v>
          </cell>
          <cell r="D32">
            <v>0</v>
          </cell>
          <cell r="E32">
            <v>0</v>
          </cell>
          <cell r="F32">
            <v>0</v>
          </cell>
          <cell r="G32">
            <v>0</v>
          </cell>
          <cell r="H32">
            <v>0</v>
          </cell>
          <cell r="I32">
            <v>0</v>
          </cell>
          <cell r="J32">
            <v>0</v>
          </cell>
          <cell r="K32">
            <v>0</v>
          </cell>
          <cell r="L32">
            <v>0</v>
          </cell>
          <cell r="M32">
            <v>0</v>
          </cell>
          <cell r="N32">
            <v>0</v>
          </cell>
        </row>
        <row r="33">
          <cell r="C33">
            <v>0</v>
          </cell>
          <cell r="D33">
            <v>0</v>
          </cell>
          <cell r="E33">
            <v>0</v>
          </cell>
          <cell r="F33">
            <v>0</v>
          </cell>
          <cell r="G33">
            <v>0</v>
          </cell>
          <cell r="H33">
            <v>0</v>
          </cell>
          <cell r="I33">
            <v>0</v>
          </cell>
          <cell r="J33">
            <v>0</v>
          </cell>
          <cell r="K33">
            <v>0</v>
          </cell>
          <cell r="L33">
            <v>0</v>
          </cell>
          <cell r="M33">
            <v>0</v>
          </cell>
          <cell r="N33">
            <v>0</v>
          </cell>
        </row>
        <row r="35">
          <cell r="C35">
            <v>0</v>
          </cell>
          <cell r="D35">
            <v>0</v>
          </cell>
          <cell r="E35">
            <v>0</v>
          </cell>
          <cell r="F35">
            <v>0</v>
          </cell>
          <cell r="G35">
            <v>0</v>
          </cell>
          <cell r="H35">
            <v>0</v>
          </cell>
          <cell r="I35">
            <v>0</v>
          </cell>
          <cell r="J35">
            <v>0</v>
          </cell>
          <cell r="K35">
            <v>0</v>
          </cell>
          <cell r="L35">
            <v>0</v>
          </cell>
          <cell r="M35">
            <v>0</v>
          </cell>
          <cell r="N35">
            <v>0</v>
          </cell>
        </row>
        <row r="36">
          <cell r="C36">
            <v>20963</v>
          </cell>
          <cell r="D36">
            <v>42411</v>
          </cell>
          <cell r="E36">
            <v>63374</v>
          </cell>
          <cell r="F36">
            <v>86552</v>
          </cell>
          <cell r="G36">
            <v>107978</v>
          </cell>
          <cell r="H36">
            <v>129086</v>
          </cell>
          <cell r="I36">
            <v>153067</v>
          </cell>
          <cell r="J36">
            <v>203075</v>
          </cell>
          <cell r="K36">
            <v>233097</v>
          </cell>
          <cell r="L36">
            <v>260062</v>
          </cell>
          <cell r="M36">
            <v>260062</v>
          </cell>
          <cell r="N36">
            <v>520124</v>
          </cell>
        </row>
        <row r="37">
          <cell r="C37">
            <v>20963</v>
          </cell>
          <cell r="D37">
            <v>42411</v>
          </cell>
          <cell r="E37">
            <v>63374</v>
          </cell>
          <cell r="F37">
            <v>86552</v>
          </cell>
          <cell r="G37">
            <v>107978</v>
          </cell>
          <cell r="H37">
            <v>129086</v>
          </cell>
          <cell r="I37">
            <v>153067</v>
          </cell>
          <cell r="J37">
            <v>203075</v>
          </cell>
          <cell r="K37">
            <v>233097</v>
          </cell>
          <cell r="L37">
            <v>260062</v>
          </cell>
          <cell r="M37">
            <v>260062</v>
          </cell>
          <cell r="N37">
            <v>520124</v>
          </cell>
        </row>
        <row r="38">
          <cell r="C38">
            <v>20963</v>
          </cell>
          <cell r="D38">
            <v>42411</v>
          </cell>
          <cell r="E38">
            <v>63374</v>
          </cell>
          <cell r="F38">
            <v>86552</v>
          </cell>
          <cell r="G38">
            <v>107978</v>
          </cell>
          <cell r="H38">
            <v>129086</v>
          </cell>
          <cell r="I38">
            <v>153067</v>
          </cell>
          <cell r="J38">
            <v>203075</v>
          </cell>
          <cell r="K38">
            <v>233097</v>
          </cell>
          <cell r="L38">
            <v>260062</v>
          </cell>
          <cell r="M38">
            <v>260062</v>
          </cell>
          <cell r="N38">
            <v>520124</v>
          </cell>
        </row>
        <row r="40">
          <cell r="C40">
            <v>0</v>
          </cell>
          <cell r="D40">
            <v>0</v>
          </cell>
          <cell r="E40">
            <v>0</v>
          </cell>
          <cell r="F40">
            <v>0</v>
          </cell>
          <cell r="G40">
            <v>715</v>
          </cell>
          <cell r="H40">
            <v>715</v>
          </cell>
          <cell r="I40">
            <v>715</v>
          </cell>
          <cell r="J40">
            <v>4392</v>
          </cell>
          <cell r="K40">
            <v>4188</v>
          </cell>
          <cell r="L40">
            <v>6068</v>
          </cell>
          <cell r="M40">
            <v>6068</v>
          </cell>
          <cell r="N40">
            <v>6068</v>
          </cell>
        </row>
        <row r="41">
          <cell r="C41">
            <v>0</v>
          </cell>
          <cell r="D41">
            <v>0</v>
          </cell>
          <cell r="E41">
            <v>13</v>
          </cell>
          <cell r="F41">
            <v>156</v>
          </cell>
          <cell r="G41">
            <v>294</v>
          </cell>
          <cell r="H41">
            <v>566</v>
          </cell>
          <cell r="I41">
            <v>566</v>
          </cell>
          <cell r="J41">
            <v>566</v>
          </cell>
          <cell r="K41">
            <v>566</v>
          </cell>
          <cell r="L41">
            <v>566</v>
          </cell>
          <cell r="M41">
            <v>566</v>
          </cell>
          <cell r="N41">
            <v>566</v>
          </cell>
        </row>
        <row r="42">
          <cell r="C42">
            <v>13112</v>
          </cell>
          <cell r="D42">
            <v>26734</v>
          </cell>
          <cell r="E42">
            <v>40417</v>
          </cell>
          <cell r="F42">
            <v>46997.599999999999</v>
          </cell>
          <cell r="G42">
            <v>51266.6</v>
          </cell>
          <cell r="H42">
            <v>55742.6</v>
          </cell>
          <cell r="I42">
            <v>53982.6</v>
          </cell>
          <cell r="J42">
            <v>58561.599999999999</v>
          </cell>
          <cell r="K42">
            <v>63185.599999999999</v>
          </cell>
          <cell r="L42">
            <v>68291.600000000006</v>
          </cell>
          <cell r="M42">
            <v>68291.600000000006</v>
          </cell>
          <cell r="N42">
            <v>68291.600000000006</v>
          </cell>
        </row>
        <row r="43">
          <cell r="C43">
            <v>345980</v>
          </cell>
          <cell r="D43">
            <v>697190</v>
          </cell>
          <cell r="E43">
            <v>1057777</v>
          </cell>
          <cell r="F43">
            <v>1354185.43</v>
          </cell>
          <cell r="G43">
            <v>1659257.43</v>
          </cell>
          <cell r="H43">
            <v>2015663.43</v>
          </cell>
          <cell r="I43">
            <v>2392364.4299999997</v>
          </cell>
          <cell r="J43">
            <v>2748913.8999999994</v>
          </cell>
          <cell r="K43">
            <v>3025884.8999999994</v>
          </cell>
          <cell r="L43">
            <v>3333947.2899999996</v>
          </cell>
          <cell r="M43">
            <v>3333947.2899999996</v>
          </cell>
          <cell r="N43">
            <v>3333947.2899999996</v>
          </cell>
        </row>
        <row r="44">
          <cell r="C44">
            <v>57912</v>
          </cell>
          <cell r="D44">
            <v>117994</v>
          </cell>
          <cell r="E44">
            <v>172780</v>
          </cell>
          <cell r="F44">
            <v>225110.52000000002</v>
          </cell>
          <cell r="G44">
            <v>277782.52</v>
          </cell>
          <cell r="H44">
            <v>330988.34000000003</v>
          </cell>
          <cell r="I44">
            <v>375189.34</v>
          </cell>
          <cell r="J44">
            <v>422381.34</v>
          </cell>
          <cell r="K44">
            <v>492473.23000000004</v>
          </cell>
          <cell r="L44">
            <v>550968.77</v>
          </cell>
          <cell r="M44">
            <v>550968.77</v>
          </cell>
          <cell r="N44">
            <v>550968.77</v>
          </cell>
        </row>
        <row r="45">
          <cell r="C45">
            <v>11577</v>
          </cell>
          <cell r="D45">
            <v>22825</v>
          </cell>
          <cell r="E45">
            <v>35107</v>
          </cell>
          <cell r="F45">
            <v>57375.79</v>
          </cell>
          <cell r="G45">
            <v>79481.790000000008</v>
          </cell>
          <cell r="H45">
            <v>92095.150000000009</v>
          </cell>
          <cell r="I45">
            <v>108615.15000000001</v>
          </cell>
          <cell r="J45">
            <v>119543.15000000001</v>
          </cell>
          <cell r="K45">
            <v>136044.82</v>
          </cell>
          <cell r="L45">
            <v>152541.12</v>
          </cell>
          <cell r="M45">
            <v>152541.12</v>
          </cell>
          <cell r="N45">
            <v>152541.12</v>
          </cell>
        </row>
        <row r="46">
          <cell r="C46">
            <v>69894</v>
          </cell>
          <cell r="D46">
            <v>111396</v>
          </cell>
          <cell r="E46">
            <v>241342</v>
          </cell>
          <cell r="F46">
            <v>292377.33999999997</v>
          </cell>
          <cell r="G46">
            <v>380080.33999999997</v>
          </cell>
          <cell r="H46">
            <v>437530</v>
          </cell>
          <cell r="I46">
            <v>487969</v>
          </cell>
          <cell r="J46">
            <v>599783</v>
          </cell>
          <cell r="K46">
            <v>707091.07</v>
          </cell>
          <cell r="L46">
            <v>798048.42999999993</v>
          </cell>
          <cell r="M46">
            <v>798048.42999999993</v>
          </cell>
          <cell r="N46">
            <v>798048.42999999993</v>
          </cell>
        </row>
        <row r="47">
          <cell r="C47">
            <v>-46367</v>
          </cell>
          <cell r="D47">
            <v>-94296</v>
          </cell>
          <cell r="E47">
            <v>-143210</v>
          </cell>
          <cell r="F47">
            <v>-207679</v>
          </cell>
          <cell r="G47">
            <v>-264544</v>
          </cell>
          <cell r="H47">
            <v>-356476</v>
          </cell>
          <cell r="I47">
            <v>-350680</v>
          </cell>
          <cell r="J47">
            <v>-359059</v>
          </cell>
          <cell r="K47">
            <v>-354720.7</v>
          </cell>
          <cell r="L47">
            <v>-396180.5299999998</v>
          </cell>
          <cell r="M47">
            <v>-444797</v>
          </cell>
          <cell r="N47">
            <v>-444797</v>
          </cell>
        </row>
        <row r="48">
          <cell r="C48">
            <v>498475</v>
          </cell>
          <cell r="D48">
            <v>976139</v>
          </cell>
          <cell r="E48">
            <v>1547436</v>
          </cell>
          <cell r="F48">
            <v>1976202.6800000002</v>
          </cell>
          <cell r="G48">
            <v>2448877.6800000002</v>
          </cell>
          <cell r="H48">
            <v>2933300.52</v>
          </cell>
          <cell r="I48">
            <v>3419401.5199999996</v>
          </cell>
          <cell r="J48">
            <v>3954140.9899999993</v>
          </cell>
          <cell r="K48">
            <v>4429433.6199999992</v>
          </cell>
          <cell r="L48">
            <v>4910431.21</v>
          </cell>
          <cell r="M48">
            <v>4910431.21</v>
          </cell>
          <cell r="N48">
            <v>4910431.21</v>
          </cell>
        </row>
        <row r="49">
          <cell r="C49">
            <v>-477512</v>
          </cell>
          <cell r="D49">
            <v>-933728</v>
          </cell>
          <cell r="E49">
            <v>-1484062</v>
          </cell>
          <cell r="F49">
            <v>-1889650.6800000002</v>
          </cell>
          <cell r="G49">
            <v>-2340899.6800000002</v>
          </cell>
          <cell r="H49">
            <v>-2804214.52</v>
          </cell>
          <cell r="I49">
            <v>-3266334.5199999996</v>
          </cell>
          <cell r="J49">
            <v>-3751065.9899999993</v>
          </cell>
          <cell r="K49">
            <v>-4196336.6199999992</v>
          </cell>
          <cell r="L49">
            <v>-4650369.21</v>
          </cell>
          <cell r="M49">
            <v>-4650369.21</v>
          </cell>
          <cell r="N49">
            <v>-4390307.21</v>
          </cell>
        </row>
        <row r="50">
          <cell r="C50">
            <v>-49798</v>
          </cell>
          <cell r="D50">
            <v>-76144</v>
          </cell>
          <cell r="E50">
            <v>-126935</v>
          </cell>
          <cell r="F50">
            <v>-162602.33000000002</v>
          </cell>
          <cell r="G50">
            <v>-206711.33000000002</v>
          </cell>
          <cell r="H50">
            <v>-673170.33000000007</v>
          </cell>
          <cell r="I50">
            <v>-730458.59000000008</v>
          </cell>
          <cell r="J50">
            <v>-765423.59000000008</v>
          </cell>
          <cell r="K50">
            <v>-800862.59000000008</v>
          </cell>
          <cell r="L50">
            <v>-1036351.5900000001</v>
          </cell>
          <cell r="M50">
            <v>-1036351.5900000001</v>
          </cell>
          <cell r="N50">
            <v>-1036351.5900000001</v>
          </cell>
        </row>
        <row r="51">
          <cell r="C51">
            <v>-53187</v>
          </cell>
          <cell r="D51">
            <v>-106374</v>
          </cell>
          <cell r="E51">
            <v>-159561</v>
          </cell>
          <cell r="F51">
            <v>-212748</v>
          </cell>
          <cell r="G51">
            <v>-265935</v>
          </cell>
          <cell r="H51">
            <v>-319122</v>
          </cell>
          <cell r="I51">
            <v>-372309</v>
          </cell>
          <cell r="J51">
            <v>-425496</v>
          </cell>
          <cell r="K51">
            <v>-478683</v>
          </cell>
          <cell r="L51">
            <v>-531870</v>
          </cell>
          <cell r="M51">
            <v>-585057</v>
          </cell>
          <cell r="N51">
            <v>-638244</v>
          </cell>
        </row>
        <row r="55">
          <cell r="C55">
            <v>0</v>
          </cell>
          <cell r="D55">
            <v>0</v>
          </cell>
          <cell r="E55">
            <v>0</v>
          </cell>
          <cell r="F55">
            <v>0</v>
          </cell>
          <cell r="G55">
            <v>0</v>
          </cell>
          <cell r="H55">
            <v>0</v>
          </cell>
          <cell r="I55">
            <v>0</v>
          </cell>
          <cell r="J55">
            <v>0</v>
          </cell>
          <cell r="K55">
            <v>0</v>
          </cell>
          <cell r="L55">
            <v>0</v>
          </cell>
          <cell r="M55">
            <v>0</v>
          </cell>
          <cell r="N55">
            <v>0</v>
          </cell>
        </row>
        <row r="58">
          <cell r="C58">
            <v>0</v>
          </cell>
          <cell r="D58">
            <v>0</v>
          </cell>
          <cell r="E58">
            <v>0</v>
          </cell>
          <cell r="F58">
            <v>0</v>
          </cell>
          <cell r="G58">
            <v>0</v>
          </cell>
          <cell r="H58">
            <v>0</v>
          </cell>
          <cell r="I58">
            <v>0</v>
          </cell>
          <cell r="J58">
            <v>0</v>
          </cell>
          <cell r="K58">
            <v>0</v>
          </cell>
          <cell r="L58">
            <v>0</v>
          </cell>
          <cell r="M58">
            <v>0</v>
          </cell>
          <cell r="N58">
            <v>0</v>
          </cell>
        </row>
        <row r="61">
          <cell r="C61">
            <v>0</v>
          </cell>
          <cell r="D61">
            <v>0</v>
          </cell>
          <cell r="E61">
            <v>0</v>
          </cell>
          <cell r="F61">
            <v>0</v>
          </cell>
          <cell r="G61">
            <v>0</v>
          </cell>
          <cell r="H61">
            <v>0</v>
          </cell>
          <cell r="I61">
            <v>0</v>
          </cell>
          <cell r="J61">
            <v>0</v>
          </cell>
          <cell r="K61">
            <v>0</v>
          </cell>
          <cell r="L61">
            <v>0</v>
          </cell>
          <cell r="M61">
            <v>0</v>
          </cell>
          <cell r="N61">
            <v>0</v>
          </cell>
        </row>
        <row r="66">
          <cell r="C66">
            <v>0</v>
          </cell>
          <cell r="D66">
            <v>0</v>
          </cell>
          <cell r="E66">
            <v>0</v>
          </cell>
          <cell r="F66">
            <v>0</v>
          </cell>
          <cell r="G66">
            <v>0</v>
          </cell>
          <cell r="H66">
            <v>0</v>
          </cell>
          <cell r="I66">
            <v>0</v>
          </cell>
          <cell r="J66">
            <v>0</v>
          </cell>
          <cell r="K66">
            <v>0</v>
          </cell>
          <cell r="L66">
            <v>0</v>
          </cell>
          <cell r="M66">
            <v>0</v>
          </cell>
          <cell r="N66">
            <v>0</v>
          </cell>
        </row>
        <row r="72">
          <cell r="C72">
            <v>0</v>
          </cell>
          <cell r="D72">
            <v>0</v>
          </cell>
          <cell r="E72">
            <v>0</v>
          </cell>
          <cell r="F72">
            <v>0</v>
          </cell>
          <cell r="G72">
            <v>0</v>
          </cell>
          <cell r="H72">
            <v>0</v>
          </cell>
          <cell r="I72">
            <v>0</v>
          </cell>
          <cell r="J72">
            <v>0</v>
          </cell>
          <cell r="K72">
            <v>0</v>
          </cell>
          <cell r="L72">
            <v>0</v>
          </cell>
          <cell r="M72">
            <v>0</v>
          </cell>
          <cell r="N72">
            <v>0</v>
          </cell>
        </row>
        <row r="75">
          <cell r="C75">
            <v>0</v>
          </cell>
          <cell r="D75">
            <v>0</v>
          </cell>
          <cell r="E75">
            <v>0</v>
          </cell>
          <cell r="F75">
            <v>0</v>
          </cell>
          <cell r="G75">
            <v>0</v>
          </cell>
          <cell r="H75">
            <v>0</v>
          </cell>
          <cell r="I75">
            <v>0</v>
          </cell>
          <cell r="J75">
            <v>0</v>
          </cell>
          <cell r="K75">
            <v>0</v>
          </cell>
          <cell r="L75">
            <v>0</v>
          </cell>
          <cell r="M75">
            <v>0</v>
          </cell>
          <cell r="N75">
            <v>0</v>
          </cell>
        </row>
        <row r="77">
          <cell r="C77">
            <v>5144</v>
          </cell>
          <cell r="D77">
            <v>5459</v>
          </cell>
          <cell r="E77">
            <v>5144</v>
          </cell>
          <cell r="F77">
            <v>5826</v>
          </cell>
          <cell r="G77">
            <v>5453</v>
          </cell>
          <cell r="H77">
            <v>5400</v>
          </cell>
          <cell r="I77">
            <v>7864</v>
          </cell>
          <cell r="J77">
            <v>7864</v>
          </cell>
          <cell r="K77">
            <v>7864</v>
          </cell>
          <cell r="L77">
            <v>7864</v>
          </cell>
          <cell r="M77">
            <v>0</v>
          </cell>
          <cell r="N77">
            <v>0</v>
          </cell>
        </row>
        <row r="78">
          <cell r="C78">
            <v>15819</v>
          </cell>
          <cell r="D78">
            <v>15989</v>
          </cell>
          <cell r="E78">
            <v>15819</v>
          </cell>
          <cell r="F78">
            <v>17352</v>
          </cell>
          <cell r="G78">
            <v>15973</v>
          </cell>
          <cell r="H78">
            <v>15708</v>
          </cell>
          <cell r="I78">
            <v>16117</v>
          </cell>
          <cell r="J78">
            <v>16118</v>
          </cell>
          <cell r="K78">
            <v>16447</v>
          </cell>
          <cell r="L78">
            <v>12495</v>
          </cell>
          <cell r="M78">
            <v>0</v>
          </cell>
          <cell r="N78">
            <v>0</v>
          </cell>
        </row>
        <row r="79">
          <cell r="C79">
            <v>0</v>
          </cell>
          <cell r="D79">
            <v>0</v>
          </cell>
          <cell r="E79">
            <v>0</v>
          </cell>
          <cell r="F79">
            <v>0</v>
          </cell>
          <cell r="G79">
            <v>0</v>
          </cell>
          <cell r="H79">
            <v>0</v>
          </cell>
          <cell r="I79">
            <v>0</v>
          </cell>
          <cell r="J79">
            <v>26026</v>
          </cell>
          <cell r="K79">
            <v>5711</v>
          </cell>
          <cell r="L79">
            <v>6606</v>
          </cell>
          <cell r="M79">
            <v>0</v>
          </cell>
          <cell r="N79">
            <v>0</v>
          </cell>
        </row>
        <row r="80">
          <cell r="C80">
            <v>20963</v>
          </cell>
          <cell r="D80">
            <v>21448</v>
          </cell>
          <cell r="E80">
            <v>20963</v>
          </cell>
          <cell r="F80">
            <v>23178</v>
          </cell>
          <cell r="G80">
            <v>21426</v>
          </cell>
          <cell r="H80">
            <v>21108</v>
          </cell>
          <cell r="I80">
            <v>23981</v>
          </cell>
          <cell r="J80">
            <v>50008</v>
          </cell>
          <cell r="K80">
            <v>30022</v>
          </cell>
          <cell r="L80">
            <v>26965</v>
          </cell>
          <cell r="M80">
            <v>0</v>
          </cell>
        </row>
        <row r="81">
          <cell r="C81">
            <v>20963</v>
          </cell>
          <cell r="D81">
            <v>21448</v>
          </cell>
          <cell r="E81">
            <v>20963</v>
          </cell>
          <cell r="F81">
            <v>23178</v>
          </cell>
          <cell r="G81">
            <v>21426</v>
          </cell>
          <cell r="H81">
            <v>21108</v>
          </cell>
          <cell r="I81">
            <v>23981</v>
          </cell>
          <cell r="J81">
            <v>50008</v>
          </cell>
          <cell r="K81">
            <v>30022</v>
          </cell>
          <cell r="L81">
            <v>26965</v>
          </cell>
          <cell r="M81">
            <v>0</v>
          </cell>
        </row>
        <row r="85">
          <cell r="C85">
            <v>0</v>
          </cell>
          <cell r="D85">
            <v>0</v>
          </cell>
          <cell r="E85">
            <v>0</v>
          </cell>
          <cell r="F85">
            <v>0</v>
          </cell>
          <cell r="G85">
            <v>0</v>
          </cell>
          <cell r="H85">
            <v>0</v>
          </cell>
          <cell r="I85">
            <v>0</v>
          </cell>
          <cell r="J85">
            <v>0</v>
          </cell>
          <cell r="K85">
            <v>0</v>
          </cell>
          <cell r="L85">
            <v>0</v>
          </cell>
          <cell r="M85">
            <v>0</v>
          </cell>
          <cell r="N85">
            <v>0</v>
          </cell>
        </row>
        <row r="88">
          <cell r="C88">
            <v>0</v>
          </cell>
          <cell r="D88">
            <v>0</v>
          </cell>
          <cell r="E88">
            <v>0</v>
          </cell>
          <cell r="F88">
            <v>0</v>
          </cell>
          <cell r="G88">
            <v>0</v>
          </cell>
          <cell r="H88">
            <v>0</v>
          </cell>
          <cell r="I88">
            <v>0</v>
          </cell>
          <cell r="J88">
            <v>0</v>
          </cell>
          <cell r="K88">
            <v>0</v>
          </cell>
          <cell r="L88">
            <v>0</v>
          </cell>
          <cell r="M88">
            <v>0</v>
          </cell>
          <cell r="N88">
            <v>0</v>
          </cell>
        </row>
        <row r="93">
          <cell r="C93">
            <v>0</v>
          </cell>
          <cell r="D93">
            <v>0</v>
          </cell>
          <cell r="E93">
            <v>0</v>
          </cell>
          <cell r="F93">
            <v>0</v>
          </cell>
          <cell r="G93">
            <v>0</v>
          </cell>
          <cell r="H93">
            <v>0</v>
          </cell>
          <cell r="I93">
            <v>0</v>
          </cell>
          <cell r="J93">
            <v>0</v>
          </cell>
          <cell r="K93">
            <v>0</v>
          </cell>
          <cell r="L93">
            <v>0</v>
          </cell>
          <cell r="M93">
            <v>0</v>
          </cell>
          <cell r="N93">
            <v>0</v>
          </cell>
        </row>
        <row r="101">
          <cell r="C101">
            <v>0</v>
          </cell>
          <cell r="D101">
            <v>0</v>
          </cell>
          <cell r="E101">
            <v>0</v>
          </cell>
          <cell r="F101">
            <v>0</v>
          </cell>
          <cell r="G101">
            <v>0</v>
          </cell>
          <cell r="H101">
            <v>0</v>
          </cell>
          <cell r="I101">
            <v>0</v>
          </cell>
          <cell r="J101">
            <v>0</v>
          </cell>
          <cell r="K101">
            <v>0</v>
          </cell>
          <cell r="L101">
            <v>0</v>
          </cell>
          <cell r="M101">
            <v>0</v>
          </cell>
          <cell r="N101">
            <v>0</v>
          </cell>
        </row>
        <row r="104">
          <cell r="C104">
            <v>0</v>
          </cell>
          <cell r="D104">
            <v>0</v>
          </cell>
          <cell r="E104">
            <v>0</v>
          </cell>
          <cell r="F104">
            <v>0</v>
          </cell>
          <cell r="G104">
            <v>0</v>
          </cell>
          <cell r="H104">
            <v>0</v>
          </cell>
          <cell r="I104">
            <v>0</v>
          </cell>
          <cell r="J104">
            <v>0</v>
          </cell>
          <cell r="K104">
            <v>0</v>
          </cell>
          <cell r="L104">
            <v>0</v>
          </cell>
          <cell r="M104">
            <v>0</v>
          </cell>
          <cell r="N104">
            <v>0</v>
          </cell>
        </row>
        <row r="109">
          <cell r="C109">
            <v>0</v>
          </cell>
          <cell r="D109">
            <v>0</v>
          </cell>
          <cell r="E109">
            <v>0</v>
          </cell>
          <cell r="F109">
            <v>0</v>
          </cell>
          <cell r="G109">
            <v>0</v>
          </cell>
          <cell r="H109">
            <v>0</v>
          </cell>
          <cell r="I109">
            <v>0</v>
          </cell>
          <cell r="J109">
            <v>0</v>
          </cell>
          <cell r="K109">
            <v>0</v>
          </cell>
          <cell r="L109">
            <v>0</v>
          </cell>
          <cell r="M109">
            <v>0</v>
          </cell>
          <cell r="N109">
            <v>0</v>
          </cell>
        </row>
        <row r="110">
          <cell r="C110">
            <v>0</v>
          </cell>
          <cell r="D110">
            <v>0</v>
          </cell>
          <cell r="E110">
            <v>0</v>
          </cell>
          <cell r="F110">
            <v>0</v>
          </cell>
          <cell r="G110">
            <v>0</v>
          </cell>
          <cell r="H110">
            <v>0</v>
          </cell>
          <cell r="I110">
            <v>0</v>
          </cell>
          <cell r="J110">
            <v>0</v>
          </cell>
          <cell r="K110">
            <v>0</v>
          </cell>
          <cell r="L110">
            <v>0</v>
          </cell>
          <cell r="M110">
            <v>0</v>
          </cell>
          <cell r="N110">
            <v>0</v>
          </cell>
        </row>
        <row r="111">
          <cell r="C111">
            <v>20963</v>
          </cell>
          <cell r="D111">
            <v>21448</v>
          </cell>
          <cell r="E111">
            <v>20963</v>
          </cell>
          <cell r="F111">
            <v>23178</v>
          </cell>
          <cell r="G111">
            <v>21426</v>
          </cell>
          <cell r="H111">
            <v>21108</v>
          </cell>
          <cell r="I111">
            <v>23981</v>
          </cell>
          <cell r="J111">
            <v>50008</v>
          </cell>
          <cell r="K111">
            <v>30022</v>
          </cell>
          <cell r="L111">
            <v>26965</v>
          </cell>
          <cell r="M111">
            <v>0</v>
          </cell>
          <cell r="N111">
            <v>260062</v>
          </cell>
        </row>
        <row r="115">
          <cell r="C115">
            <v>0</v>
          </cell>
          <cell r="D115">
            <v>0</v>
          </cell>
          <cell r="E115">
            <v>0</v>
          </cell>
          <cell r="F115">
            <v>0</v>
          </cell>
          <cell r="G115">
            <v>0</v>
          </cell>
          <cell r="H115">
            <v>0</v>
          </cell>
          <cell r="I115">
            <v>0</v>
          </cell>
          <cell r="J115">
            <v>0</v>
          </cell>
          <cell r="K115">
            <v>0</v>
          </cell>
          <cell r="L115">
            <v>0</v>
          </cell>
          <cell r="M115">
            <v>0</v>
          </cell>
          <cell r="N115">
            <v>0</v>
          </cell>
        </row>
        <row r="116">
          <cell r="C116">
            <v>0</v>
          </cell>
          <cell r="D116">
            <v>0</v>
          </cell>
          <cell r="E116">
            <v>0</v>
          </cell>
          <cell r="F116">
            <v>0</v>
          </cell>
          <cell r="G116">
            <v>0</v>
          </cell>
          <cell r="H116">
            <v>0</v>
          </cell>
          <cell r="I116">
            <v>0</v>
          </cell>
          <cell r="J116">
            <v>0</v>
          </cell>
          <cell r="K116">
            <v>0</v>
          </cell>
          <cell r="L116">
            <v>0</v>
          </cell>
          <cell r="M116">
            <v>0</v>
          </cell>
          <cell r="N116">
            <v>0</v>
          </cell>
        </row>
        <row r="117">
          <cell r="C117">
            <v>0</v>
          </cell>
          <cell r="D117">
            <v>0</v>
          </cell>
          <cell r="E117">
            <v>0</v>
          </cell>
          <cell r="F117">
            <v>0</v>
          </cell>
          <cell r="G117">
            <v>0</v>
          </cell>
          <cell r="H117">
            <v>0</v>
          </cell>
          <cell r="I117">
            <v>0</v>
          </cell>
          <cell r="J117">
            <v>0</v>
          </cell>
          <cell r="K117">
            <v>0</v>
          </cell>
          <cell r="L117">
            <v>0</v>
          </cell>
          <cell r="M117">
            <v>0</v>
          </cell>
          <cell r="N117">
            <v>0</v>
          </cell>
        </row>
        <row r="118">
          <cell r="C118">
            <v>0</v>
          </cell>
          <cell r="D118">
            <v>0</v>
          </cell>
          <cell r="E118">
            <v>0</v>
          </cell>
          <cell r="F118">
            <v>0</v>
          </cell>
          <cell r="G118">
            <v>0</v>
          </cell>
          <cell r="H118">
            <v>0</v>
          </cell>
          <cell r="I118">
            <v>0</v>
          </cell>
          <cell r="J118">
            <v>3677</v>
          </cell>
          <cell r="K118">
            <v>-722</v>
          </cell>
          <cell r="L118">
            <v>1880</v>
          </cell>
          <cell r="M118">
            <v>0</v>
          </cell>
          <cell r="N118">
            <v>0</v>
          </cell>
        </row>
        <row r="119">
          <cell r="C119">
            <v>0</v>
          </cell>
          <cell r="D119">
            <v>0</v>
          </cell>
          <cell r="E119">
            <v>0</v>
          </cell>
          <cell r="F119">
            <v>0</v>
          </cell>
          <cell r="G119">
            <v>715</v>
          </cell>
          <cell r="H119">
            <v>0</v>
          </cell>
          <cell r="I119">
            <v>0</v>
          </cell>
          <cell r="J119">
            <v>0</v>
          </cell>
          <cell r="K119">
            <v>518</v>
          </cell>
          <cell r="L119">
            <v>0</v>
          </cell>
          <cell r="M119">
            <v>0</v>
          </cell>
          <cell r="N119">
            <v>0</v>
          </cell>
        </row>
        <row r="120">
          <cell r="C120">
            <v>0</v>
          </cell>
          <cell r="D120">
            <v>0</v>
          </cell>
          <cell r="E120">
            <v>0</v>
          </cell>
          <cell r="F120">
            <v>0</v>
          </cell>
          <cell r="G120">
            <v>0</v>
          </cell>
          <cell r="H120">
            <v>0</v>
          </cell>
          <cell r="I120">
            <v>0</v>
          </cell>
          <cell r="J120">
            <v>0</v>
          </cell>
          <cell r="K120">
            <v>0</v>
          </cell>
          <cell r="L120">
            <v>0</v>
          </cell>
          <cell r="M120">
            <v>0</v>
          </cell>
          <cell r="N120">
            <v>0</v>
          </cell>
        </row>
        <row r="121">
          <cell r="C121">
            <v>0</v>
          </cell>
          <cell r="D121">
            <v>0</v>
          </cell>
          <cell r="E121">
            <v>0</v>
          </cell>
          <cell r="F121">
            <v>0</v>
          </cell>
          <cell r="G121">
            <v>715</v>
          </cell>
          <cell r="H121">
            <v>0</v>
          </cell>
          <cell r="I121">
            <v>0</v>
          </cell>
          <cell r="J121">
            <v>3677</v>
          </cell>
          <cell r="K121">
            <v>-204</v>
          </cell>
          <cell r="L121">
            <v>1880</v>
          </cell>
          <cell r="M121">
            <v>0</v>
          </cell>
          <cell r="N121">
            <v>0</v>
          </cell>
        </row>
        <row r="123">
          <cell r="C123">
            <v>0</v>
          </cell>
          <cell r="D123">
            <v>0</v>
          </cell>
          <cell r="E123">
            <v>13</v>
          </cell>
          <cell r="F123">
            <v>143</v>
          </cell>
          <cell r="G123">
            <v>138</v>
          </cell>
          <cell r="H123">
            <v>272</v>
          </cell>
          <cell r="I123">
            <v>0</v>
          </cell>
          <cell r="J123">
            <v>0</v>
          </cell>
          <cell r="K123">
            <v>0</v>
          </cell>
          <cell r="L123">
            <v>0</v>
          </cell>
          <cell r="M123">
            <v>0</v>
          </cell>
          <cell r="N123">
            <v>0</v>
          </cell>
        </row>
        <row r="124">
          <cell r="C124">
            <v>0</v>
          </cell>
          <cell r="D124">
            <v>0</v>
          </cell>
          <cell r="E124">
            <v>0</v>
          </cell>
          <cell r="F124">
            <v>0</v>
          </cell>
          <cell r="G124">
            <v>0</v>
          </cell>
          <cell r="H124">
            <v>0</v>
          </cell>
          <cell r="I124">
            <v>0</v>
          </cell>
          <cell r="J124">
            <v>0</v>
          </cell>
          <cell r="K124">
            <v>0</v>
          </cell>
          <cell r="L124">
            <v>0</v>
          </cell>
          <cell r="M124">
            <v>0</v>
          </cell>
          <cell r="N124">
            <v>0</v>
          </cell>
        </row>
        <row r="125">
          <cell r="C125">
            <v>0</v>
          </cell>
          <cell r="D125">
            <v>0</v>
          </cell>
          <cell r="E125">
            <v>0</v>
          </cell>
          <cell r="F125">
            <v>0</v>
          </cell>
          <cell r="G125">
            <v>0</v>
          </cell>
          <cell r="H125">
            <v>0</v>
          </cell>
          <cell r="I125">
            <v>0</v>
          </cell>
          <cell r="J125">
            <v>0</v>
          </cell>
          <cell r="K125">
            <v>0</v>
          </cell>
          <cell r="L125">
            <v>0</v>
          </cell>
          <cell r="M125">
            <v>0</v>
          </cell>
          <cell r="N125">
            <v>0</v>
          </cell>
        </row>
        <row r="126">
          <cell r="C126">
            <v>0</v>
          </cell>
          <cell r="D126">
            <v>0</v>
          </cell>
          <cell r="E126">
            <v>13</v>
          </cell>
          <cell r="F126">
            <v>143</v>
          </cell>
          <cell r="G126">
            <v>138</v>
          </cell>
          <cell r="H126">
            <v>272</v>
          </cell>
          <cell r="I126">
            <v>0</v>
          </cell>
          <cell r="J126">
            <v>0</v>
          </cell>
          <cell r="K126">
            <v>0</v>
          </cell>
          <cell r="L126">
            <v>0</v>
          </cell>
          <cell r="M126">
            <v>0</v>
          </cell>
          <cell r="N126">
            <v>0</v>
          </cell>
        </row>
        <row r="128">
          <cell r="C128">
            <v>12500</v>
          </cell>
          <cell r="D128">
            <v>12500</v>
          </cell>
          <cell r="E128">
            <v>12500</v>
          </cell>
          <cell r="F128">
            <v>4167</v>
          </cell>
          <cell r="G128">
            <v>4167</v>
          </cell>
          <cell r="H128">
            <v>4164</v>
          </cell>
          <cell r="I128">
            <v>-4165</v>
          </cell>
          <cell r="J128">
            <v>4167</v>
          </cell>
          <cell r="K128">
            <v>4167</v>
          </cell>
          <cell r="L128">
            <v>4167</v>
          </cell>
          <cell r="M128">
            <v>0</v>
          </cell>
          <cell r="N128">
            <v>0</v>
          </cell>
        </row>
        <row r="129">
          <cell r="C129">
            <v>612</v>
          </cell>
          <cell r="D129">
            <v>1122</v>
          </cell>
          <cell r="E129">
            <v>1183</v>
          </cell>
          <cell r="F129">
            <v>2413.6</v>
          </cell>
          <cell r="G129">
            <v>102</v>
          </cell>
          <cell r="H129">
            <v>312</v>
          </cell>
          <cell r="I129">
            <v>2405</v>
          </cell>
          <cell r="J129">
            <v>412</v>
          </cell>
          <cell r="K129">
            <v>457</v>
          </cell>
          <cell r="L129">
            <v>939</v>
          </cell>
          <cell r="M129">
            <v>0</v>
          </cell>
          <cell r="N129">
            <v>0</v>
          </cell>
        </row>
        <row r="130">
          <cell r="C130">
            <v>13112</v>
          </cell>
          <cell r="D130">
            <v>13622</v>
          </cell>
          <cell r="E130">
            <v>13683</v>
          </cell>
          <cell r="F130">
            <v>6580.6</v>
          </cell>
          <cell r="G130">
            <v>4269</v>
          </cell>
          <cell r="H130">
            <v>4476</v>
          </cell>
          <cell r="I130">
            <v>-1760</v>
          </cell>
          <cell r="J130">
            <v>4579</v>
          </cell>
          <cell r="K130">
            <v>4624</v>
          </cell>
          <cell r="L130">
            <v>5106</v>
          </cell>
          <cell r="M130">
            <v>0</v>
          </cell>
          <cell r="N130">
            <v>0</v>
          </cell>
        </row>
        <row r="132">
          <cell r="C132">
            <v>191778</v>
          </cell>
          <cell r="D132">
            <v>203395</v>
          </cell>
          <cell r="E132">
            <v>190744</v>
          </cell>
          <cell r="F132">
            <v>166835.24</v>
          </cell>
          <cell r="G132">
            <v>169727</v>
          </cell>
          <cell r="H132">
            <v>208590</v>
          </cell>
          <cell r="I132">
            <v>194646</v>
          </cell>
          <cell r="J132">
            <v>195152</v>
          </cell>
          <cell r="K132">
            <v>186727</v>
          </cell>
          <cell r="L132">
            <v>168424.52</v>
          </cell>
          <cell r="M132">
            <v>0</v>
          </cell>
          <cell r="N132">
            <v>0</v>
          </cell>
        </row>
        <row r="133">
          <cell r="C133">
            <v>2409</v>
          </cell>
          <cell r="D133">
            <v>466</v>
          </cell>
          <cell r="E133">
            <v>1587</v>
          </cell>
          <cell r="F133">
            <v>-4351.66</v>
          </cell>
          <cell r="G133">
            <v>3185</v>
          </cell>
          <cell r="H133">
            <v>1919</v>
          </cell>
          <cell r="I133">
            <v>8315</v>
          </cell>
          <cell r="J133">
            <v>667</v>
          </cell>
          <cell r="K133">
            <v>3270</v>
          </cell>
          <cell r="L133">
            <v>22913.67</v>
          </cell>
          <cell r="M133">
            <v>0</v>
          </cell>
          <cell r="N133">
            <v>0</v>
          </cell>
        </row>
        <row r="134">
          <cell r="C134">
            <v>25000</v>
          </cell>
          <cell r="D134">
            <v>25000</v>
          </cell>
          <cell r="E134">
            <v>25000</v>
          </cell>
          <cell r="F134">
            <v>25000</v>
          </cell>
          <cell r="G134">
            <v>25000</v>
          </cell>
          <cell r="H134">
            <v>25000</v>
          </cell>
          <cell r="I134">
            <v>25000</v>
          </cell>
          <cell r="J134">
            <v>25000</v>
          </cell>
          <cell r="K134">
            <v>25000</v>
          </cell>
          <cell r="L134">
            <v>26877.58</v>
          </cell>
          <cell r="M134">
            <v>0</v>
          </cell>
          <cell r="N134">
            <v>0</v>
          </cell>
        </row>
        <row r="135">
          <cell r="C135">
            <v>27934</v>
          </cell>
          <cell r="D135">
            <v>26395</v>
          </cell>
          <cell r="E135">
            <v>30691</v>
          </cell>
          <cell r="F135">
            <v>20695.700000000012</v>
          </cell>
          <cell r="G135">
            <v>27102</v>
          </cell>
          <cell r="H135">
            <v>28397</v>
          </cell>
          <cell r="I135">
            <v>43039</v>
          </cell>
          <cell r="J135">
            <v>25890</v>
          </cell>
          <cell r="K135">
            <v>25906</v>
          </cell>
          <cell r="L135">
            <v>44675.8</v>
          </cell>
          <cell r="M135">
            <v>0</v>
          </cell>
          <cell r="N135">
            <v>0</v>
          </cell>
        </row>
        <row r="136">
          <cell r="C136">
            <v>42056</v>
          </cell>
          <cell r="D136">
            <v>42668</v>
          </cell>
          <cell r="E136">
            <v>42668</v>
          </cell>
          <cell r="F136">
            <v>50625.84</v>
          </cell>
          <cell r="G136">
            <v>45084</v>
          </cell>
          <cell r="H136">
            <v>42347</v>
          </cell>
          <cell r="I136">
            <v>46161</v>
          </cell>
          <cell r="J136">
            <v>44431</v>
          </cell>
          <cell r="K136">
            <v>44431</v>
          </cell>
          <cell r="L136">
            <v>25000</v>
          </cell>
          <cell r="M136">
            <v>0</v>
          </cell>
          <cell r="N136">
            <v>0</v>
          </cell>
        </row>
        <row r="137">
          <cell r="C137">
            <v>37781</v>
          </cell>
          <cell r="D137">
            <v>37145</v>
          </cell>
          <cell r="E137">
            <v>43465</v>
          </cell>
          <cell r="F137">
            <v>29218.25</v>
          </cell>
          <cell r="G137">
            <v>33132</v>
          </cell>
          <cell r="H137">
            <v>34717</v>
          </cell>
          <cell r="I137">
            <v>44744</v>
          </cell>
          <cell r="J137">
            <v>53811</v>
          </cell>
          <cell r="K137">
            <v>-25187</v>
          </cell>
          <cell r="L137">
            <v>33143.32</v>
          </cell>
          <cell r="M137">
            <v>0</v>
          </cell>
          <cell r="N137">
            <v>0</v>
          </cell>
        </row>
        <row r="138">
          <cell r="C138">
            <v>5334</v>
          </cell>
          <cell r="D138">
            <v>2617</v>
          </cell>
          <cell r="E138">
            <v>8149</v>
          </cell>
          <cell r="F138">
            <v>-12280</v>
          </cell>
          <cell r="G138">
            <v>0</v>
          </cell>
          <cell r="H138">
            <v>612</v>
          </cell>
          <cell r="I138">
            <v>0</v>
          </cell>
          <cell r="J138">
            <v>294</v>
          </cell>
          <cell r="K138">
            <v>5022</v>
          </cell>
          <cell r="L138">
            <v>528</v>
          </cell>
          <cell r="M138">
            <v>0</v>
          </cell>
          <cell r="N138">
            <v>0</v>
          </cell>
        </row>
        <row r="139">
          <cell r="C139">
            <v>847</v>
          </cell>
          <cell r="D139">
            <v>2184</v>
          </cell>
          <cell r="E139">
            <v>6005</v>
          </cell>
          <cell r="F139">
            <v>7869</v>
          </cell>
          <cell r="G139">
            <v>3270</v>
          </cell>
          <cell r="H139">
            <v>360</v>
          </cell>
          <cell r="I139">
            <v>3693</v>
          </cell>
          <cell r="J139">
            <v>59</v>
          </cell>
          <cell r="K139">
            <v>0</v>
          </cell>
          <cell r="L139">
            <v>87.5</v>
          </cell>
          <cell r="M139">
            <v>0</v>
          </cell>
          <cell r="N139">
            <v>0</v>
          </cell>
        </row>
        <row r="140">
          <cell r="C140">
            <v>0</v>
          </cell>
          <cell r="D140">
            <v>0</v>
          </cell>
          <cell r="E140">
            <v>896</v>
          </cell>
          <cell r="F140">
            <v>0</v>
          </cell>
          <cell r="G140">
            <v>100</v>
          </cell>
          <cell r="H140">
            <v>0</v>
          </cell>
          <cell r="I140">
            <v>0</v>
          </cell>
          <cell r="J140">
            <v>0</v>
          </cell>
          <cell r="K140">
            <v>0</v>
          </cell>
          <cell r="L140">
            <v>0</v>
          </cell>
          <cell r="M140">
            <v>0</v>
          </cell>
          <cell r="N140">
            <v>0</v>
          </cell>
        </row>
        <row r="141">
          <cell r="C141">
            <v>12841</v>
          </cell>
          <cell r="D141">
            <v>11340</v>
          </cell>
          <cell r="E141">
            <v>11382</v>
          </cell>
          <cell r="F141">
            <v>12796.06</v>
          </cell>
          <cell r="G141">
            <v>12532</v>
          </cell>
          <cell r="H141">
            <v>15484</v>
          </cell>
          <cell r="I141">
            <v>14488</v>
          </cell>
          <cell r="J141">
            <v>13600</v>
          </cell>
          <cell r="K141">
            <v>14402</v>
          </cell>
          <cell r="L141">
            <v>16046</v>
          </cell>
          <cell r="M141">
            <v>0</v>
          </cell>
          <cell r="N141">
            <v>0</v>
          </cell>
        </row>
        <row r="142">
          <cell r="C142">
            <v>0</v>
          </cell>
          <cell r="D142">
            <v>0</v>
          </cell>
          <cell r="E142">
            <v>0</v>
          </cell>
          <cell r="F142">
            <v>0</v>
          </cell>
          <cell r="G142">
            <v>-14060</v>
          </cell>
          <cell r="H142">
            <v>-1020</v>
          </cell>
          <cell r="I142">
            <v>-3385</v>
          </cell>
          <cell r="J142">
            <v>-2354.5300000000007</v>
          </cell>
          <cell r="K142">
            <v>-2600</v>
          </cell>
          <cell r="L142">
            <v>-29634</v>
          </cell>
          <cell r="M142">
            <v>0</v>
          </cell>
          <cell r="N142">
            <v>0</v>
          </cell>
        </row>
        <row r="143">
          <cell r="C143">
            <v>345980</v>
          </cell>
          <cell r="D143">
            <v>351210</v>
          </cell>
          <cell r="E143">
            <v>360587</v>
          </cell>
          <cell r="F143">
            <v>296408.43</v>
          </cell>
          <cell r="G143">
            <v>305072</v>
          </cell>
          <cell r="H143">
            <v>356406</v>
          </cell>
          <cell r="I143">
            <v>376701</v>
          </cell>
          <cell r="J143">
            <v>356549.47</v>
          </cell>
          <cell r="K143">
            <v>276971</v>
          </cell>
          <cell r="L143">
            <v>308062.39</v>
          </cell>
          <cell r="M143">
            <v>0</v>
          </cell>
          <cell r="N143">
            <v>0</v>
          </cell>
        </row>
        <row r="145">
          <cell r="C145">
            <v>33715</v>
          </cell>
          <cell r="D145">
            <v>30008</v>
          </cell>
          <cell r="E145">
            <v>31410</v>
          </cell>
          <cell r="F145">
            <v>31495.33</v>
          </cell>
          <cell r="G145">
            <v>30138</v>
          </cell>
          <cell r="H145">
            <v>29221.79</v>
          </cell>
          <cell r="I145">
            <v>28992</v>
          </cell>
          <cell r="J145">
            <v>28984</v>
          </cell>
          <cell r="K145">
            <v>40244.31</v>
          </cell>
          <cell r="L145">
            <v>40027.19</v>
          </cell>
          <cell r="M145">
            <v>0</v>
          </cell>
          <cell r="N145">
            <v>0</v>
          </cell>
        </row>
        <row r="146">
          <cell r="C146">
            <v>3794</v>
          </cell>
          <cell r="D146">
            <v>3865</v>
          </cell>
          <cell r="E146">
            <v>3589</v>
          </cell>
          <cell r="F146">
            <v>-434.23</v>
          </cell>
          <cell r="G146">
            <v>5434</v>
          </cell>
          <cell r="H146">
            <v>3432.61</v>
          </cell>
          <cell r="I146">
            <v>-2064</v>
          </cell>
          <cell r="J146">
            <v>2003</v>
          </cell>
          <cell r="K146">
            <v>2002.23</v>
          </cell>
          <cell r="L146">
            <v>1517.43</v>
          </cell>
          <cell r="M146">
            <v>0</v>
          </cell>
          <cell r="N146">
            <v>0</v>
          </cell>
        </row>
        <row r="147">
          <cell r="C147">
            <v>2757</v>
          </cell>
          <cell r="D147">
            <v>3147</v>
          </cell>
          <cell r="E147">
            <v>2605</v>
          </cell>
          <cell r="F147">
            <v>4073.42</v>
          </cell>
          <cell r="G147">
            <v>3314</v>
          </cell>
          <cell r="H147">
            <v>2765.7</v>
          </cell>
          <cell r="I147">
            <v>3818</v>
          </cell>
          <cell r="J147">
            <v>1650</v>
          </cell>
          <cell r="K147">
            <v>5159.72</v>
          </cell>
          <cell r="L147">
            <v>3460.66</v>
          </cell>
          <cell r="M147">
            <v>0</v>
          </cell>
          <cell r="N147">
            <v>0</v>
          </cell>
        </row>
        <row r="148">
          <cell r="C148">
            <v>1626</v>
          </cell>
          <cell r="D148">
            <v>1626</v>
          </cell>
          <cell r="E148">
            <v>1626</v>
          </cell>
          <cell r="F148">
            <v>1626</v>
          </cell>
          <cell r="G148">
            <v>1626</v>
          </cell>
          <cell r="H148">
            <v>1626</v>
          </cell>
          <cell r="I148">
            <v>1626</v>
          </cell>
          <cell r="J148">
            <v>1626</v>
          </cell>
          <cell r="K148">
            <v>1626</v>
          </cell>
          <cell r="L148">
            <v>1626</v>
          </cell>
          <cell r="M148">
            <v>0</v>
          </cell>
          <cell r="N148">
            <v>0</v>
          </cell>
        </row>
        <row r="149">
          <cell r="C149">
            <v>13485</v>
          </cell>
          <cell r="D149">
            <v>19534</v>
          </cell>
          <cell r="E149">
            <v>13598</v>
          </cell>
          <cell r="F149">
            <v>12160</v>
          </cell>
          <cell r="G149">
            <v>11125</v>
          </cell>
          <cell r="H149">
            <v>14536</v>
          </cell>
          <cell r="I149">
            <v>9797</v>
          </cell>
          <cell r="J149">
            <v>9531</v>
          </cell>
          <cell r="K149">
            <v>18412.98</v>
          </cell>
          <cell r="L149">
            <v>11250.61</v>
          </cell>
          <cell r="M149">
            <v>0</v>
          </cell>
          <cell r="N149">
            <v>0</v>
          </cell>
        </row>
        <row r="150">
          <cell r="C150">
            <v>2535</v>
          </cell>
          <cell r="D150">
            <v>1902</v>
          </cell>
          <cell r="E150">
            <v>1958</v>
          </cell>
          <cell r="F150">
            <v>3410</v>
          </cell>
          <cell r="G150">
            <v>1035</v>
          </cell>
          <cell r="H150">
            <v>1623.72</v>
          </cell>
          <cell r="I150">
            <v>2032</v>
          </cell>
          <cell r="J150">
            <v>3398</v>
          </cell>
          <cell r="K150">
            <v>2646.65</v>
          </cell>
          <cell r="L150">
            <v>613.65</v>
          </cell>
          <cell r="M150">
            <v>0</v>
          </cell>
          <cell r="N150">
            <v>0</v>
          </cell>
        </row>
        <row r="151">
          <cell r="C151">
            <v>57912</v>
          </cell>
          <cell r="D151">
            <v>60082</v>
          </cell>
          <cell r="E151">
            <v>54786</v>
          </cell>
          <cell r="F151">
            <v>52330.520000000004</v>
          </cell>
          <cell r="G151">
            <v>52672</v>
          </cell>
          <cell r="H151">
            <v>53205.82</v>
          </cell>
          <cell r="I151">
            <v>44201</v>
          </cell>
          <cell r="J151">
            <v>47192</v>
          </cell>
          <cell r="K151">
            <v>70091.89</v>
          </cell>
          <cell r="L151">
            <v>58495.54</v>
          </cell>
          <cell r="M151">
            <v>0</v>
          </cell>
          <cell r="N151">
            <v>0</v>
          </cell>
        </row>
        <row r="153">
          <cell r="C153">
            <v>532</v>
          </cell>
          <cell r="D153">
            <v>4062</v>
          </cell>
          <cell r="E153">
            <v>5336</v>
          </cell>
          <cell r="F153">
            <v>10338</v>
          </cell>
          <cell r="G153">
            <v>14129</v>
          </cell>
          <cell r="H153">
            <v>781.34</v>
          </cell>
          <cell r="I153">
            <v>9960</v>
          </cell>
          <cell r="J153">
            <v>3016</v>
          </cell>
          <cell r="K153">
            <v>10486.99</v>
          </cell>
          <cell r="L153">
            <v>3865.58</v>
          </cell>
          <cell r="M153">
            <v>0</v>
          </cell>
          <cell r="N153">
            <v>0</v>
          </cell>
        </row>
        <row r="154">
          <cell r="C154">
            <v>17</v>
          </cell>
          <cell r="D154">
            <v>17</v>
          </cell>
          <cell r="E154">
            <v>0</v>
          </cell>
          <cell r="F154">
            <v>0</v>
          </cell>
          <cell r="G154">
            <v>76</v>
          </cell>
          <cell r="H154">
            <v>0</v>
          </cell>
          <cell r="I154">
            <v>0</v>
          </cell>
          <cell r="J154">
            <v>89</v>
          </cell>
          <cell r="K154">
            <v>110.45</v>
          </cell>
          <cell r="L154">
            <v>86.38</v>
          </cell>
          <cell r="M154">
            <v>0</v>
          </cell>
          <cell r="N154">
            <v>0</v>
          </cell>
        </row>
        <row r="155">
          <cell r="C155">
            <v>8121</v>
          </cell>
          <cell r="D155">
            <v>6140</v>
          </cell>
          <cell r="E155">
            <v>5471</v>
          </cell>
          <cell r="F155">
            <v>8906.7900000000009</v>
          </cell>
          <cell r="G155">
            <v>4493</v>
          </cell>
          <cell r="H155">
            <v>8879.7800000000007</v>
          </cell>
          <cell r="I155">
            <v>4750</v>
          </cell>
          <cell r="J155">
            <v>5985</v>
          </cell>
          <cell r="K155">
            <v>4308.2</v>
          </cell>
          <cell r="L155">
            <v>10849.55</v>
          </cell>
          <cell r="M155">
            <v>0</v>
          </cell>
          <cell r="N155">
            <v>0</v>
          </cell>
        </row>
        <row r="156">
          <cell r="C156">
            <v>2764</v>
          </cell>
          <cell r="D156">
            <v>1001</v>
          </cell>
          <cell r="E156">
            <v>1250</v>
          </cell>
          <cell r="F156">
            <v>2805</v>
          </cell>
          <cell r="G156">
            <v>1558</v>
          </cell>
          <cell r="H156">
            <v>1536.57</v>
          </cell>
          <cell r="I156">
            <v>1164</v>
          </cell>
          <cell r="J156">
            <v>1534</v>
          </cell>
          <cell r="K156">
            <v>1515.09</v>
          </cell>
          <cell r="L156">
            <v>1338.41</v>
          </cell>
          <cell r="M156">
            <v>0</v>
          </cell>
          <cell r="N156">
            <v>0</v>
          </cell>
        </row>
        <row r="157">
          <cell r="C157">
            <v>143</v>
          </cell>
          <cell r="D157">
            <v>28</v>
          </cell>
          <cell r="E157">
            <v>225</v>
          </cell>
          <cell r="F157">
            <v>219</v>
          </cell>
          <cell r="G157">
            <v>1850</v>
          </cell>
          <cell r="H157">
            <v>1415.67</v>
          </cell>
          <cell r="I157">
            <v>646</v>
          </cell>
          <cell r="J157">
            <v>304</v>
          </cell>
          <cell r="K157">
            <v>80.94</v>
          </cell>
          <cell r="L157">
            <v>356.38</v>
          </cell>
          <cell r="M157">
            <v>0</v>
          </cell>
          <cell r="N157">
            <v>0</v>
          </cell>
        </row>
        <row r="158">
          <cell r="C158">
            <v>11577</v>
          </cell>
          <cell r="D158">
            <v>11248</v>
          </cell>
          <cell r="E158">
            <v>12282</v>
          </cell>
          <cell r="F158">
            <v>22268.79</v>
          </cell>
          <cell r="G158">
            <v>22106</v>
          </cell>
          <cell r="H158">
            <v>12613.36</v>
          </cell>
          <cell r="I158">
            <v>16520</v>
          </cell>
          <cell r="J158">
            <v>10928</v>
          </cell>
          <cell r="K158">
            <v>16501.669999999998</v>
          </cell>
          <cell r="L158">
            <v>16496.3</v>
          </cell>
          <cell r="M158">
            <v>0</v>
          </cell>
          <cell r="N158">
            <v>0</v>
          </cell>
        </row>
        <row r="161">
          <cell r="C161">
            <v>15856</v>
          </cell>
          <cell r="D161">
            <v>-51184</v>
          </cell>
          <cell r="E161">
            <v>0</v>
          </cell>
          <cell r="F161">
            <v>2016</v>
          </cell>
          <cell r="G161">
            <v>1718</v>
          </cell>
          <cell r="H161">
            <v>12979</v>
          </cell>
          <cell r="I161">
            <v>-15228</v>
          </cell>
          <cell r="J161">
            <v>9402</v>
          </cell>
          <cell r="K161">
            <v>24440</v>
          </cell>
          <cell r="L161">
            <v>0</v>
          </cell>
          <cell r="M161">
            <v>0</v>
          </cell>
          <cell r="N161">
            <v>0</v>
          </cell>
        </row>
        <row r="162">
          <cell r="C162">
            <v>-36050</v>
          </cell>
          <cell r="D162">
            <v>-30696</v>
          </cell>
          <cell r="E162">
            <v>-31010</v>
          </cell>
          <cell r="F162">
            <v>-50817</v>
          </cell>
          <cell r="G162">
            <v>-47922</v>
          </cell>
          <cell r="H162">
            <v>-64935</v>
          </cell>
          <cell r="I162">
            <v>-42314</v>
          </cell>
          <cell r="J162">
            <v>-38216</v>
          </cell>
          <cell r="K162">
            <v>-46311</v>
          </cell>
          <cell r="L162">
            <v>-56526</v>
          </cell>
          <cell r="M162">
            <v>0</v>
          </cell>
          <cell r="N162">
            <v>0</v>
          </cell>
        </row>
        <row r="163">
          <cell r="C163">
            <v>0</v>
          </cell>
          <cell r="D163">
            <v>0</v>
          </cell>
          <cell r="E163">
            <v>0</v>
          </cell>
          <cell r="F163">
            <v>0</v>
          </cell>
          <cell r="G163">
            <v>0</v>
          </cell>
          <cell r="H163">
            <v>0</v>
          </cell>
          <cell r="I163">
            <v>0</v>
          </cell>
          <cell r="J163">
            <v>0</v>
          </cell>
          <cell r="K163">
            <v>0</v>
          </cell>
          <cell r="L163">
            <v>0</v>
          </cell>
          <cell r="M163">
            <v>0</v>
          </cell>
          <cell r="N163">
            <v>0</v>
          </cell>
        </row>
        <row r="164">
          <cell r="C164">
            <v>0</v>
          </cell>
          <cell r="D164">
            <v>0</v>
          </cell>
          <cell r="E164">
            <v>0</v>
          </cell>
          <cell r="F164">
            <v>0</v>
          </cell>
          <cell r="G164">
            <v>0</v>
          </cell>
          <cell r="H164">
            <v>0</v>
          </cell>
          <cell r="I164">
            <v>0</v>
          </cell>
          <cell r="J164">
            <v>0</v>
          </cell>
          <cell r="K164">
            <v>0</v>
          </cell>
          <cell r="L164">
            <v>0</v>
          </cell>
          <cell r="M164">
            <v>0</v>
          </cell>
          <cell r="N164">
            <v>0</v>
          </cell>
        </row>
        <row r="165">
          <cell r="C165">
            <v>-20194</v>
          </cell>
          <cell r="D165">
            <v>-81880</v>
          </cell>
          <cell r="E165">
            <v>-31010</v>
          </cell>
          <cell r="F165">
            <v>-48801</v>
          </cell>
          <cell r="G165">
            <v>-46204</v>
          </cell>
          <cell r="H165">
            <v>-51956</v>
          </cell>
          <cell r="I165">
            <v>-57542</v>
          </cell>
          <cell r="J165">
            <v>-28814</v>
          </cell>
          <cell r="K165">
            <v>-21871</v>
          </cell>
          <cell r="L165">
            <v>-56526</v>
          </cell>
          <cell r="M165">
            <v>0</v>
          </cell>
          <cell r="N165">
            <v>0</v>
          </cell>
        </row>
        <row r="167">
          <cell r="C167">
            <v>21688</v>
          </cell>
          <cell r="D167">
            <v>16597</v>
          </cell>
          <cell r="E167">
            <v>18840</v>
          </cell>
          <cell r="F167">
            <v>2911.47</v>
          </cell>
          <cell r="G167">
            <v>13942</v>
          </cell>
          <cell r="H167">
            <v>13646.96</v>
          </cell>
          <cell r="I167">
            <v>11555</v>
          </cell>
          <cell r="J167">
            <v>8876</v>
          </cell>
          <cell r="K167">
            <v>12460.48</v>
          </cell>
          <cell r="L167">
            <v>11124.34</v>
          </cell>
          <cell r="M167">
            <v>0</v>
          </cell>
          <cell r="N167">
            <v>0</v>
          </cell>
        </row>
        <row r="168">
          <cell r="C168">
            <v>6961</v>
          </cell>
          <cell r="D168">
            <v>6919</v>
          </cell>
          <cell r="E168">
            <v>5922</v>
          </cell>
          <cell r="F168">
            <v>1134.55</v>
          </cell>
          <cell r="G168">
            <v>4422</v>
          </cell>
          <cell r="H168">
            <v>3457.03</v>
          </cell>
          <cell r="I168">
            <v>3334</v>
          </cell>
          <cell r="J168">
            <v>2082</v>
          </cell>
          <cell r="K168">
            <v>2359.21</v>
          </cell>
          <cell r="L168">
            <v>3881.09</v>
          </cell>
          <cell r="M168">
            <v>0</v>
          </cell>
          <cell r="N168">
            <v>0</v>
          </cell>
        </row>
        <row r="169">
          <cell r="C169">
            <v>8315</v>
          </cell>
          <cell r="D169">
            <v>8385</v>
          </cell>
          <cell r="E169">
            <v>9692</v>
          </cell>
          <cell r="F169">
            <v>8957.18</v>
          </cell>
          <cell r="G169">
            <v>9005</v>
          </cell>
          <cell r="H169">
            <v>7405.02</v>
          </cell>
          <cell r="I169">
            <v>3360</v>
          </cell>
          <cell r="J169">
            <v>7378</v>
          </cell>
          <cell r="K169">
            <v>9051.68</v>
          </cell>
          <cell r="L169">
            <v>7960.77</v>
          </cell>
          <cell r="M169">
            <v>0</v>
          </cell>
          <cell r="N169">
            <v>0</v>
          </cell>
        </row>
        <row r="170">
          <cell r="C170">
            <v>36964</v>
          </cell>
          <cell r="D170">
            <v>31901</v>
          </cell>
          <cell r="E170">
            <v>34454</v>
          </cell>
          <cell r="F170">
            <v>13003.2</v>
          </cell>
          <cell r="G170">
            <v>27369</v>
          </cell>
          <cell r="H170">
            <v>24509.01</v>
          </cell>
          <cell r="I170">
            <v>18249</v>
          </cell>
          <cell r="J170">
            <v>18336</v>
          </cell>
          <cell r="K170">
            <v>23871.37</v>
          </cell>
          <cell r="L170">
            <v>22966.2</v>
          </cell>
          <cell r="M170">
            <v>0</v>
          </cell>
          <cell r="N170">
            <v>0</v>
          </cell>
        </row>
        <row r="172">
          <cell r="C172">
            <v>16482</v>
          </cell>
          <cell r="D172">
            <v>17744</v>
          </cell>
          <cell r="E172">
            <v>24167</v>
          </cell>
          <cell r="F172">
            <v>10406.6</v>
          </cell>
          <cell r="G172">
            <v>35027</v>
          </cell>
          <cell r="H172">
            <v>36607.120000000003</v>
          </cell>
          <cell r="I172">
            <v>37183</v>
          </cell>
          <cell r="J172">
            <v>37748</v>
          </cell>
          <cell r="K172">
            <v>37922</v>
          </cell>
          <cell r="L172">
            <v>38931.300000000003</v>
          </cell>
          <cell r="M172">
            <v>0</v>
          </cell>
          <cell r="N172">
            <v>0</v>
          </cell>
        </row>
        <row r="173">
          <cell r="C173">
            <v>0</v>
          </cell>
          <cell r="D173">
            <v>0</v>
          </cell>
          <cell r="E173">
            <v>0</v>
          </cell>
          <cell r="F173">
            <v>0</v>
          </cell>
          <cell r="G173">
            <v>0</v>
          </cell>
          <cell r="H173">
            <v>0</v>
          </cell>
          <cell r="I173">
            <v>0</v>
          </cell>
          <cell r="J173">
            <v>0</v>
          </cell>
          <cell r="K173">
            <v>0</v>
          </cell>
          <cell r="L173">
            <v>0</v>
          </cell>
          <cell r="M173">
            <v>0</v>
          </cell>
          <cell r="N173">
            <v>0</v>
          </cell>
        </row>
        <row r="174">
          <cell r="C174">
            <v>0</v>
          </cell>
          <cell r="D174">
            <v>-800</v>
          </cell>
          <cell r="E174">
            <v>44</v>
          </cell>
          <cell r="F174">
            <v>0</v>
          </cell>
          <cell r="G174">
            <v>1221</v>
          </cell>
          <cell r="H174">
            <v>0</v>
          </cell>
          <cell r="I174">
            <v>0</v>
          </cell>
          <cell r="J174">
            <v>0</v>
          </cell>
          <cell r="K174">
            <v>0</v>
          </cell>
          <cell r="L174">
            <v>0</v>
          </cell>
          <cell r="M174">
            <v>0</v>
          </cell>
          <cell r="N174">
            <v>0</v>
          </cell>
        </row>
        <row r="175">
          <cell r="C175">
            <v>0</v>
          </cell>
          <cell r="D175">
            <v>0</v>
          </cell>
          <cell r="E175">
            <v>0</v>
          </cell>
          <cell r="F175">
            <v>83.48</v>
          </cell>
          <cell r="G175">
            <v>0</v>
          </cell>
          <cell r="H175">
            <v>0</v>
          </cell>
          <cell r="I175">
            <v>75</v>
          </cell>
          <cell r="J175">
            <v>12295</v>
          </cell>
          <cell r="K175">
            <v>8267</v>
          </cell>
          <cell r="L175">
            <v>4748</v>
          </cell>
          <cell r="M175">
            <v>0</v>
          </cell>
          <cell r="N175">
            <v>0</v>
          </cell>
        </row>
        <row r="176">
          <cell r="C176">
            <v>55</v>
          </cell>
          <cell r="D176">
            <v>55</v>
          </cell>
          <cell r="E176">
            <v>55</v>
          </cell>
          <cell r="F176">
            <v>55</v>
          </cell>
          <cell r="G176">
            <v>55</v>
          </cell>
          <cell r="H176">
            <v>55</v>
          </cell>
          <cell r="I176">
            <v>55</v>
          </cell>
          <cell r="J176">
            <v>55</v>
          </cell>
          <cell r="K176">
            <v>0</v>
          </cell>
          <cell r="L176">
            <v>0</v>
          </cell>
          <cell r="M176">
            <v>0</v>
          </cell>
          <cell r="N176">
            <v>0</v>
          </cell>
        </row>
        <row r="177">
          <cell r="C177">
            <v>0</v>
          </cell>
          <cell r="D177">
            <v>0</v>
          </cell>
          <cell r="E177">
            <v>0</v>
          </cell>
          <cell r="F177">
            <v>0</v>
          </cell>
          <cell r="G177">
            <v>0</v>
          </cell>
          <cell r="H177">
            <v>0</v>
          </cell>
          <cell r="I177">
            <v>0</v>
          </cell>
          <cell r="J177">
            <v>0</v>
          </cell>
          <cell r="K177">
            <v>0</v>
          </cell>
          <cell r="L177">
            <v>0</v>
          </cell>
          <cell r="M177">
            <v>0</v>
          </cell>
          <cell r="N177">
            <v>0</v>
          </cell>
        </row>
        <row r="178">
          <cell r="C178">
            <v>0</v>
          </cell>
          <cell r="D178">
            <v>0</v>
          </cell>
          <cell r="E178">
            <v>0</v>
          </cell>
          <cell r="F178">
            <v>0</v>
          </cell>
          <cell r="G178">
            <v>0</v>
          </cell>
          <cell r="H178">
            <v>0</v>
          </cell>
          <cell r="I178">
            <v>0</v>
          </cell>
          <cell r="J178">
            <v>0</v>
          </cell>
          <cell r="K178">
            <v>0</v>
          </cell>
          <cell r="L178">
            <v>0</v>
          </cell>
          <cell r="M178">
            <v>0</v>
          </cell>
          <cell r="N178">
            <v>0</v>
          </cell>
        </row>
        <row r="179">
          <cell r="C179">
            <v>11600</v>
          </cell>
          <cell r="D179">
            <v>14898</v>
          </cell>
          <cell r="E179">
            <v>16720</v>
          </cell>
          <cell r="F179">
            <v>7048</v>
          </cell>
          <cell r="G179">
            <v>12263</v>
          </cell>
          <cell r="H179">
            <v>9360</v>
          </cell>
          <cell r="I179">
            <v>9546</v>
          </cell>
          <cell r="J179">
            <v>5210</v>
          </cell>
          <cell r="K179">
            <v>3713</v>
          </cell>
          <cell r="L179">
            <v>4206</v>
          </cell>
          <cell r="M179">
            <v>0</v>
          </cell>
          <cell r="N179">
            <v>0</v>
          </cell>
        </row>
        <row r="180">
          <cell r="C180">
            <v>0</v>
          </cell>
          <cell r="D180">
            <v>0</v>
          </cell>
          <cell r="E180">
            <v>0</v>
          </cell>
          <cell r="F180">
            <v>0</v>
          </cell>
          <cell r="G180">
            <v>0</v>
          </cell>
          <cell r="H180">
            <v>0</v>
          </cell>
          <cell r="I180">
            <v>0</v>
          </cell>
          <cell r="J180">
            <v>0</v>
          </cell>
          <cell r="K180">
            <v>0</v>
          </cell>
          <cell r="L180">
            <v>0</v>
          </cell>
          <cell r="M180">
            <v>0</v>
          </cell>
          <cell r="N180">
            <v>0</v>
          </cell>
        </row>
        <row r="181">
          <cell r="C181">
            <v>28137</v>
          </cell>
          <cell r="D181">
            <v>31897</v>
          </cell>
          <cell r="E181">
            <v>40986</v>
          </cell>
          <cell r="F181">
            <v>17593.080000000002</v>
          </cell>
          <cell r="G181">
            <v>48566</v>
          </cell>
          <cell r="H181">
            <v>46022.12</v>
          </cell>
          <cell r="I181">
            <v>46859</v>
          </cell>
          <cell r="J181">
            <v>55308</v>
          </cell>
          <cell r="K181">
            <v>49902</v>
          </cell>
          <cell r="L181">
            <v>47885.3</v>
          </cell>
          <cell r="M181">
            <v>0</v>
          </cell>
          <cell r="N181">
            <v>0</v>
          </cell>
        </row>
        <row r="183">
          <cell r="C183">
            <v>12500</v>
          </cell>
          <cell r="D183">
            <v>29487</v>
          </cell>
          <cell r="E183">
            <v>12743</v>
          </cell>
          <cell r="F183">
            <v>10676.67</v>
          </cell>
          <cell r="G183">
            <v>14343</v>
          </cell>
          <cell r="H183">
            <v>10410</v>
          </cell>
          <cell r="I183">
            <v>11327</v>
          </cell>
          <cell r="J183">
            <v>11437</v>
          </cell>
          <cell r="K183">
            <v>28901.67</v>
          </cell>
          <cell r="L183">
            <v>12160</v>
          </cell>
          <cell r="M183">
            <v>0</v>
          </cell>
          <cell r="N183">
            <v>0</v>
          </cell>
        </row>
        <row r="184">
          <cell r="C184">
            <v>12167</v>
          </cell>
          <cell r="D184">
            <v>4810</v>
          </cell>
          <cell r="E184">
            <v>20728</v>
          </cell>
          <cell r="F184">
            <v>16589.53</v>
          </cell>
          <cell r="G184">
            <v>11787</v>
          </cell>
          <cell r="H184">
            <v>-2645.01</v>
          </cell>
          <cell r="I184">
            <v>25963</v>
          </cell>
          <cell r="J184">
            <v>7761</v>
          </cell>
          <cell r="K184">
            <v>20755.2</v>
          </cell>
          <cell r="L184">
            <v>40216.86</v>
          </cell>
          <cell r="M184">
            <v>0</v>
          </cell>
          <cell r="N184">
            <v>0</v>
          </cell>
        </row>
        <row r="185">
          <cell r="C185">
            <v>11910</v>
          </cell>
          <cell r="D185">
            <v>7497</v>
          </cell>
          <cell r="E185">
            <v>10480</v>
          </cell>
          <cell r="F185">
            <v>-2854.5</v>
          </cell>
          <cell r="G185">
            <v>5202</v>
          </cell>
          <cell r="H185">
            <v>3875</v>
          </cell>
          <cell r="I185">
            <v>3404</v>
          </cell>
          <cell r="J185">
            <v>3875</v>
          </cell>
          <cell r="K185">
            <v>3637.68</v>
          </cell>
          <cell r="L185">
            <v>3875</v>
          </cell>
          <cell r="M185">
            <v>0</v>
          </cell>
          <cell r="N185">
            <v>0</v>
          </cell>
        </row>
        <row r="186">
          <cell r="C186">
            <v>36577</v>
          </cell>
          <cell r="D186">
            <v>41794</v>
          </cell>
          <cell r="E186">
            <v>43951</v>
          </cell>
          <cell r="F186">
            <v>24411.699999999997</v>
          </cell>
          <cell r="G186">
            <v>31332</v>
          </cell>
          <cell r="H186">
            <v>11639.99</v>
          </cell>
          <cell r="I186">
            <v>40694</v>
          </cell>
          <cell r="J186">
            <v>23073</v>
          </cell>
          <cell r="K186">
            <v>53294.549999999996</v>
          </cell>
          <cell r="L186">
            <v>56251.86</v>
          </cell>
          <cell r="M186">
            <v>0</v>
          </cell>
          <cell r="N186">
            <v>0</v>
          </cell>
        </row>
        <row r="188">
          <cell r="C188">
            <v>8194</v>
          </cell>
          <cell r="D188">
            <v>21390</v>
          </cell>
          <cell r="E188">
            <v>16795</v>
          </cell>
          <cell r="F188">
            <v>12930</v>
          </cell>
          <cell r="G188">
            <v>10549</v>
          </cell>
          <cell r="H188">
            <v>9712.1299999999992</v>
          </cell>
          <cell r="I188">
            <v>-14859</v>
          </cell>
          <cell r="J188">
            <v>8056</v>
          </cell>
          <cell r="K188">
            <v>6933</v>
          </cell>
          <cell r="L188">
            <v>10020</v>
          </cell>
          <cell r="M188">
            <v>0</v>
          </cell>
          <cell r="N188">
            <v>0</v>
          </cell>
        </row>
        <row r="189">
          <cell r="C189">
            <v>0</v>
          </cell>
          <cell r="D189">
            <v>0</v>
          </cell>
          <cell r="E189">
            <v>0</v>
          </cell>
          <cell r="F189">
            <v>0</v>
          </cell>
          <cell r="G189">
            <v>0</v>
          </cell>
          <cell r="H189">
            <v>0</v>
          </cell>
          <cell r="I189">
            <v>0</v>
          </cell>
          <cell r="J189">
            <v>0</v>
          </cell>
          <cell r="K189">
            <v>0</v>
          </cell>
          <cell r="L189">
            <v>0</v>
          </cell>
          <cell r="M189">
            <v>0</v>
          </cell>
          <cell r="N189">
            <v>0</v>
          </cell>
        </row>
        <row r="190">
          <cell r="C190">
            <v>-33923</v>
          </cell>
          <cell r="D190">
            <v>-18998</v>
          </cell>
          <cell r="E190">
            <v>12682</v>
          </cell>
          <cell r="F190">
            <v>20330.34</v>
          </cell>
          <cell r="G190">
            <v>10301</v>
          </cell>
          <cell r="H190">
            <v>13386.96</v>
          </cell>
          <cell r="I190">
            <v>7075</v>
          </cell>
          <cell r="J190">
            <v>28548</v>
          </cell>
          <cell r="K190">
            <v>-15616</v>
          </cell>
          <cell r="L190">
            <v>774</v>
          </cell>
          <cell r="M190">
            <v>0</v>
          </cell>
          <cell r="N190">
            <v>0</v>
          </cell>
        </row>
        <row r="191">
          <cell r="C191">
            <v>-25729</v>
          </cell>
          <cell r="D191">
            <v>2392</v>
          </cell>
          <cell r="E191">
            <v>29477</v>
          </cell>
          <cell r="F191">
            <v>33260.339999999997</v>
          </cell>
          <cell r="G191">
            <v>20850</v>
          </cell>
          <cell r="H191">
            <v>23099.089999999997</v>
          </cell>
          <cell r="I191">
            <v>-7784</v>
          </cell>
          <cell r="J191">
            <v>36604</v>
          </cell>
          <cell r="K191">
            <v>-8683</v>
          </cell>
          <cell r="L191">
            <v>10794</v>
          </cell>
          <cell r="M191">
            <v>0</v>
          </cell>
          <cell r="N191">
            <v>0</v>
          </cell>
        </row>
        <row r="193">
          <cell r="C193">
            <v>4178</v>
          </cell>
          <cell r="D193">
            <v>3131</v>
          </cell>
          <cell r="E193">
            <v>3286</v>
          </cell>
          <cell r="F193">
            <v>3515.02</v>
          </cell>
          <cell r="G193">
            <v>2363</v>
          </cell>
          <cell r="H193">
            <v>1982.4</v>
          </cell>
          <cell r="I193">
            <v>1922</v>
          </cell>
          <cell r="J193">
            <v>1388</v>
          </cell>
          <cell r="K193">
            <v>1499.01</v>
          </cell>
          <cell r="L193">
            <v>1794</v>
          </cell>
          <cell r="M193">
            <v>0</v>
          </cell>
          <cell r="N193">
            <v>0</v>
          </cell>
        </row>
        <row r="194">
          <cell r="C194">
            <v>9104</v>
          </cell>
          <cell r="D194">
            <v>11342</v>
          </cell>
          <cell r="E194">
            <v>7541</v>
          </cell>
          <cell r="F194">
            <v>7428</v>
          </cell>
          <cell r="G194">
            <v>3145</v>
          </cell>
          <cell r="H194">
            <v>280.05</v>
          </cell>
          <cell r="I194">
            <v>9191</v>
          </cell>
          <cell r="J194">
            <v>5637</v>
          </cell>
          <cell r="K194">
            <v>9016</v>
          </cell>
          <cell r="L194">
            <v>7502</v>
          </cell>
          <cell r="M194">
            <v>0</v>
          </cell>
          <cell r="N194">
            <v>0</v>
          </cell>
        </row>
        <row r="195">
          <cell r="C195">
            <v>857</v>
          </cell>
          <cell r="D195">
            <v>925</v>
          </cell>
          <cell r="E195">
            <v>1261</v>
          </cell>
          <cell r="F195">
            <v>625</v>
          </cell>
          <cell r="G195">
            <v>282</v>
          </cell>
          <cell r="H195">
            <v>1873</v>
          </cell>
          <cell r="I195">
            <v>-1150</v>
          </cell>
          <cell r="J195">
            <v>282</v>
          </cell>
          <cell r="K195">
            <v>279.14</v>
          </cell>
          <cell r="L195">
            <v>290</v>
          </cell>
          <cell r="M195">
            <v>0</v>
          </cell>
          <cell r="N195">
            <v>0</v>
          </cell>
        </row>
        <row r="196">
          <cell r="C196">
            <v>14139</v>
          </cell>
          <cell r="D196">
            <v>15398</v>
          </cell>
          <cell r="E196">
            <v>12088</v>
          </cell>
          <cell r="F196">
            <v>11568.02</v>
          </cell>
          <cell r="G196">
            <v>5790</v>
          </cell>
          <cell r="H196">
            <v>4135.4500000000007</v>
          </cell>
          <cell r="I196">
            <v>9963</v>
          </cell>
          <cell r="J196">
            <v>7307</v>
          </cell>
          <cell r="K196">
            <v>10794.15</v>
          </cell>
          <cell r="L196">
            <v>9586</v>
          </cell>
          <cell r="M196">
            <v>0</v>
          </cell>
          <cell r="N196">
            <v>0</v>
          </cell>
        </row>
        <row r="197">
          <cell r="C197">
            <v>69894</v>
          </cell>
          <cell r="D197">
            <v>41502</v>
          </cell>
          <cell r="E197">
            <v>129946</v>
          </cell>
          <cell r="F197">
            <v>51035.34</v>
          </cell>
          <cell r="G197">
            <v>87703</v>
          </cell>
          <cell r="H197">
            <v>57449.66</v>
          </cell>
          <cell r="I197">
            <v>50439</v>
          </cell>
          <cell r="J197">
            <v>111814</v>
          </cell>
          <cell r="K197">
            <v>107308.06999999998</v>
          </cell>
          <cell r="L197">
            <v>90957.36</v>
          </cell>
          <cell r="M197">
            <v>0</v>
          </cell>
          <cell r="N197">
            <v>0</v>
          </cell>
        </row>
        <row r="198">
          <cell r="C198">
            <v>498475</v>
          </cell>
          <cell r="D198">
            <v>477664</v>
          </cell>
          <cell r="E198">
            <v>571297</v>
          </cell>
          <cell r="F198">
            <v>428766.67999999993</v>
          </cell>
          <cell r="G198">
            <v>472675</v>
          </cell>
          <cell r="H198">
            <v>484422.83999999997</v>
          </cell>
          <cell r="I198">
            <v>486101</v>
          </cell>
          <cell r="J198">
            <v>534739.47</v>
          </cell>
          <cell r="K198">
            <v>475292.63</v>
          </cell>
          <cell r="L198">
            <v>480997.58999999997</v>
          </cell>
          <cell r="M198">
            <v>0</v>
          </cell>
          <cell r="N198">
            <v>0</v>
          </cell>
        </row>
        <row r="200">
          <cell r="C200">
            <v>0</v>
          </cell>
          <cell r="D200">
            <v>0</v>
          </cell>
          <cell r="E200">
            <v>0</v>
          </cell>
          <cell r="F200">
            <v>0</v>
          </cell>
          <cell r="G200">
            <v>0</v>
          </cell>
          <cell r="H200">
            <v>0</v>
          </cell>
          <cell r="I200">
            <v>0</v>
          </cell>
          <cell r="J200">
            <v>0</v>
          </cell>
          <cell r="K200">
            <v>0</v>
          </cell>
          <cell r="L200">
            <v>0</v>
          </cell>
          <cell r="M200">
            <v>0</v>
          </cell>
          <cell r="N200">
            <v>0</v>
          </cell>
        </row>
        <row r="201">
          <cell r="C201">
            <v>2083</v>
          </cell>
          <cell r="D201">
            <v>196</v>
          </cell>
          <cell r="E201">
            <v>91</v>
          </cell>
          <cell r="F201">
            <v>4166.67</v>
          </cell>
          <cell r="G201">
            <v>1042</v>
          </cell>
          <cell r="H201">
            <v>1042</v>
          </cell>
          <cell r="I201">
            <v>0</v>
          </cell>
          <cell r="J201">
            <v>1042</v>
          </cell>
          <cell r="K201">
            <v>2083</v>
          </cell>
          <cell r="L201">
            <v>1068</v>
          </cell>
          <cell r="M201">
            <v>0</v>
          </cell>
          <cell r="N201">
            <v>0</v>
          </cell>
        </row>
        <row r="202">
          <cell r="C202">
            <v>2083</v>
          </cell>
          <cell r="D202">
            <v>196</v>
          </cell>
          <cell r="E202">
            <v>91</v>
          </cell>
          <cell r="F202">
            <v>4166.67</v>
          </cell>
          <cell r="G202">
            <v>1042</v>
          </cell>
          <cell r="H202">
            <v>1042</v>
          </cell>
          <cell r="I202">
            <v>0</v>
          </cell>
          <cell r="J202">
            <v>1042</v>
          </cell>
          <cell r="K202">
            <v>2083</v>
          </cell>
          <cell r="L202">
            <v>1068</v>
          </cell>
          <cell r="M202">
            <v>0</v>
          </cell>
          <cell r="N202">
            <v>0</v>
          </cell>
        </row>
        <row r="203">
          <cell r="C203">
            <v>-27399</v>
          </cell>
          <cell r="D203">
            <v>-14269</v>
          </cell>
          <cell r="E203">
            <v>-32846</v>
          </cell>
          <cell r="F203">
            <v>-29212</v>
          </cell>
          <cell r="G203">
            <v>-26767</v>
          </cell>
          <cell r="H203">
            <v>-19985</v>
          </cell>
          <cell r="I203">
            <v>-46849.619999999995</v>
          </cell>
          <cell r="J203">
            <v>-24542</v>
          </cell>
          <cell r="K203">
            <v>-25185</v>
          </cell>
          <cell r="L203">
            <v>-24852</v>
          </cell>
          <cell r="M203">
            <v>0</v>
          </cell>
          <cell r="N203">
            <v>0</v>
          </cell>
        </row>
        <row r="204">
          <cell r="C204">
            <v>-24482</v>
          </cell>
          <cell r="D204">
            <v>-12273</v>
          </cell>
          <cell r="E204">
            <v>-18036</v>
          </cell>
          <cell r="F204">
            <v>-10622</v>
          </cell>
          <cell r="G204">
            <v>-6796</v>
          </cell>
          <cell r="H204">
            <v>-11978</v>
          </cell>
          <cell r="I204">
            <v>-10438.64</v>
          </cell>
          <cell r="J204">
            <v>-11465</v>
          </cell>
          <cell r="K204">
            <v>-12337</v>
          </cell>
          <cell r="L204">
            <v>-11705</v>
          </cell>
          <cell r="M204">
            <v>0</v>
          </cell>
          <cell r="N204">
            <v>0</v>
          </cell>
        </row>
        <row r="205">
          <cell r="C205">
            <v>-51881</v>
          </cell>
          <cell r="D205">
            <v>-26542</v>
          </cell>
          <cell r="E205">
            <v>-50882</v>
          </cell>
          <cell r="F205">
            <v>-39834</v>
          </cell>
          <cell r="G205">
            <v>-33563</v>
          </cell>
          <cell r="H205">
            <v>-31963</v>
          </cell>
          <cell r="I205">
            <v>-57288.259999999995</v>
          </cell>
          <cell r="J205">
            <v>-36007</v>
          </cell>
          <cell r="K205">
            <v>-37522</v>
          </cell>
          <cell r="L205">
            <v>-36557</v>
          </cell>
          <cell r="M205">
            <v>0</v>
          </cell>
          <cell r="N205">
            <v>0</v>
          </cell>
        </row>
        <row r="206">
          <cell r="C206">
            <v>-49798</v>
          </cell>
          <cell r="D206">
            <v>-26346</v>
          </cell>
          <cell r="E206">
            <v>-50791</v>
          </cell>
          <cell r="F206">
            <v>-35667.33</v>
          </cell>
          <cell r="G206">
            <v>-32521</v>
          </cell>
          <cell r="H206">
            <v>-30921</v>
          </cell>
          <cell r="I206">
            <v>-57288.259999999995</v>
          </cell>
          <cell r="J206">
            <v>-34965</v>
          </cell>
          <cell r="K206">
            <v>-35439</v>
          </cell>
          <cell r="L206">
            <v>-35489</v>
          </cell>
          <cell r="M206">
            <v>0</v>
          </cell>
          <cell r="N206">
            <v>0</v>
          </cell>
        </row>
        <row r="207">
          <cell r="C207">
            <v>0</v>
          </cell>
          <cell r="D207">
            <v>0</v>
          </cell>
          <cell r="E207">
            <v>0</v>
          </cell>
          <cell r="F207">
            <v>0</v>
          </cell>
          <cell r="G207">
            <v>-11588</v>
          </cell>
          <cell r="H207">
            <v>-435538</v>
          </cell>
          <cell r="I207">
            <v>0</v>
          </cell>
          <cell r="J207">
            <v>0</v>
          </cell>
          <cell r="K207">
            <v>0</v>
          </cell>
          <cell r="L207">
            <v>-200000</v>
          </cell>
          <cell r="M207">
            <v>0</v>
          </cell>
          <cell r="N207">
            <v>0</v>
          </cell>
        </row>
        <row r="208">
          <cell r="C208">
            <v>-49798</v>
          </cell>
          <cell r="D208">
            <v>-26346</v>
          </cell>
          <cell r="E208">
            <v>-50791</v>
          </cell>
          <cell r="F208">
            <v>-35667.33</v>
          </cell>
          <cell r="G208">
            <v>-44109</v>
          </cell>
          <cell r="H208">
            <v>-466459</v>
          </cell>
          <cell r="I208">
            <v>-57288.259999999995</v>
          </cell>
          <cell r="J208">
            <v>-34965</v>
          </cell>
          <cell r="K208">
            <v>-35439</v>
          </cell>
          <cell r="L208">
            <v>-235489</v>
          </cell>
          <cell r="M208">
            <v>0</v>
          </cell>
          <cell r="N208">
            <v>0</v>
          </cell>
        </row>
        <row r="209">
          <cell r="C209">
            <v>-53187</v>
          </cell>
          <cell r="D209">
            <v>-53187</v>
          </cell>
          <cell r="E209">
            <v>-53187</v>
          </cell>
          <cell r="F209">
            <v>-53187</v>
          </cell>
          <cell r="G209">
            <v>-53187</v>
          </cell>
          <cell r="H209">
            <v>-53187</v>
          </cell>
          <cell r="I209">
            <v>-53187</v>
          </cell>
          <cell r="J209">
            <v>-53187</v>
          </cell>
          <cell r="K209">
            <v>-53187</v>
          </cell>
          <cell r="L209">
            <v>-53187</v>
          </cell>
          <cell r="M209">
            <v>-53187</v>
          </cell>
          <cell r="N209">
            <v>-53187</v>
          </cell>
        </row>
        <row r="210">
          <cell r="C210">
            <v>-10317</v>
          </cell>
          <cell r="D210">
            <v>-17233</v>
          </cell>
          <cell r="E210">
            <v>-17904</v>
          </cell>
          <cell r="F210">
            <v>-13652</v>
          </cell>
          <cell r="G210">
            <v>-8943</v>
          </cell>
          <cell r="H210">
            <v>-26997</v>
          </cell>
          <cell r="I210">
            <v>48110</v>
          </cell>
          <cell r="J210">
            <v>29837</v>
          </cell>
          <cell r="K210">
            <v>50649.3</v>
          </cell>
          <cell r="L210">
            <v>15066.170000000202</v>
          </cell>
          <cell r="M210">
            <v>-48616.470000000205</v>
          </cell>
          <cell r="N210">
            <v>0</v>
          </cell>
        </row>
      </sheetData>
      <sheetData sheetId="12"/>
      <sheetData sheetId="13"/>
      <sheetData sheetId="14">
        <row r="1">
          <cell r="C1" t="str">
            <v>12</v>
          </cell>
        </row>
      </sheetData>
      <sheetData sheetId="15"/>
      <sheetData sheetId="16"/>
      <sheetData sheetId="17"/>
      <sheetData sheetId="18"/>
      <sheetData sheetId="19"/>
      <sheetData sheetId="20">
        <row r="1">
          <cell r="C1">
            <v>1</v>
          </cell>
        </row>
      </sheetData>
      <sheetData sheetId="21">
        <row r="1">
          <cell r="C1">
            <v>1</v>
          </cell>
        </row>
      </sheetData>
      <sheetData sheetId="22">
        <row r="1">
          <cell r="C1">
            <v>1</v>
          </cell>
        </row>
      </sheetData>
      <sheetData sheetId="23">
        <row r="1">
          <cell r="C1">
            <v>1</v>
          </cell>
        </row>
      </sheetData>
      <sheetData sheetId="24"/>
      <sheetData sheetId="25"/>
      <sheetData sheetId="26">
        <row r="1">
          <cell r="C1">
            <v>1</v>
          </cell>
        </row>
      </sheetData>
      <sheetData sheetId="27"/>
      <sheetData sheetId="28">
        <row r="1">
          <cell r="C1">
            <v>1</v>
          </cell>
        </row>
      </sheetData>
      <sheetData sheetId="29"/>
      <sheetData sheetId="30"/>
      <sheetData sheetId="31"/>
      <sheetData sheetId="32"/>
      <sheetData sheetId="33"/>
      <sheetData sheetId="34"/>
      <sheetData sheetId="35"/>
      <sheetData sheetId="36"/>
      <sheetData sheetId="37"/>
      <sheetData sheetId="38"/>
      <sheetData sheetId="39">
        <row r="1">
          <cell r="C1">
            <v>1</v>
          </cell>
        </row>
      </sheetData>
      <sheetData sheetId="40">
        <row r="1">
          <cell r="C1">
            <v>1</v>
          </cell>
        </row>
      </sheetData>
      <sheetData sheetId="41">
        <row r="1">
          <cell r="C1">
            <v>1</v>
          </cell>
        </row>
      </sheetData>
      <sheetData sheetId="42">
        <row r="1">
          <cell r="C1">
            <v>1</v>
          </cell>
        </row>
      </sheetData>
      <sheetData sheetId="43">
        <row r="1">
          <cell r="C1">
            <v>1</v>
          </cell>
        </row>
      </sheetData>
      <sheetData sheetId="44">
        <row r="1">
          <cell r="C1">
            <v>1</v>
          </cell>
        </row>
      </sheetData>
      <sheetData sheetId="45">
        <row r="1">
          <cell r="C1">
            <v>1</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 issues"/>
      <sheetName val="TO DO"/>
      <sheetName val="Cover"/>
      <sheetName val="Consol Summary"/>
      <sheetName val="Consol P&amp;L"/>
      <sheetName val="Consol BS"/>
      <sheetName val="Cashflow"/>
      <sheetName val="P&amp;L adj"/>
      <sheetName val="BS adj"/>
      <sheetName val="IN TB"/>
      <sheetName val="LMA PL"/>
      <sheetName val="UK P&amp;L"/>
      <sheetName val="UK- BS"/>
      <sheetName val="UK lookup"/>
      <sheetName val="UK new TB"/>
      <sheetName val="Lon P&amp;L"/>
      <sheetName val="Lon lookup"/>
      <sheetName val="Lon TB"/>
      <sheetName val="Man P&amp;L"/>
      <sheetName val="Man lookup"/>
      <sheetName val="Man TB"/>
      <sheetName val="AMNET P&amp;L"/>
      <sheetName val="AMNET lookup"/>
      <sheetName val="AMNET TB"/>
      <sheetName val="Germany PL"/>
      <sheetName val="Ger Branch PL"/>
      <sheetName val="GER - BS"/>
      <sheetName val="Ger lookup"/>
      <sheetName val="Ger new TB"/>
      <sheetName val="DE P&amp;L"/>
      <sheetName val="DE lookup"/>
      <sheetName val="DE TB"/>
      <sheetName val="Australia PL"/>
      <sheetName val="AUS Co PL"/>
      <sheetName val="AUS -BS"/>
      <sheetName val="AUS Co lookup"/>
      <sheetName val="AUS CO TB"/>
      <sheetName val="APAC P&amp;L"/>
      <sheetName val="APAC lookup"/>
      <sheetName val="APAC TB"/>
      <sheetName val="Cen P&amp;L"/>
      <sheetName val="Cen lookup"/>
      <sheetName val="Cen new TB"/>
      <sheetName val="US P&amp;L"/>
      <sheetName val="US - BS"/>
      <sheetName val="US lookup"/>
      <sheetName val="US GBP"/>
      <sheetName val="US TB USD"/>
      <sheetName val="US"/>
      <sheetName val="CA P&amp;L"/>
      <sheetName val="CA - BS"/>
      <sheetName val="CA tb"/>
      <sheetName val="CA xero"/>
      <sheetName val="Queries"/>
      <sheetName val="IN P&amp;L"/>
      <sheetName val="IN - BS"/>
      <sheetName val="IN lookup"/>
      <sheetName val="IN new TB"/>
      <sheetName val="Ico check"/>
      <sheetName val="FX rates"/>
      <sheetName val="Consol Budget"/>
      <sheetName val="UK Budget"/>
      <sheetName val="USA"/>
      <sheetName val="CA"/>
      <sheetName val="IND"/>
      <sheetName val="Aus"/>
      <sheetName val="Central"/>
      <sheetName val="DE"/>
      <sheetName val="Germ"/>
      <sheetName val="Manchester"/>
      <sheetName val="London"/>
      <sheetName val="AMNET"/>
      <sheetName val="Budget"/>
      <sheetName val="Forecast"/>
    </sheetNames>
    <sheetDataSet>
      <sheetData sheetId="0"/>
      <sheetData sheetId="1"/>
      <sheetData sheetId="2"/>
      <sheetData sheetId="3"/>
      <sheetData sheetId="4"/>
      <sheetData sheetId="5"/>
      <sheetData sheetId="6"/>
      <sheetData sheetId="7">
        <row r="5">
          <cell r="AF5">
            <v>1</v>
          </cell>
        </row>
      </sheetData>
      <sheetData sheetId="8">
        <row r="5">
          <cell r="W5">
            <v>1</v>
          </cell>
        </row>
      </sheetData>
      <sheetData sheetId="9"/>
      <sheetData sheetId="10"/>
      <sheetData sheetId="11">
        <row r="7">
          <cell r="AG7">
            <v>0</v>
          </cell>
        </row>
      </sheetData>
      <sheetData sheetId="12"/>
      <sheetData sheetId="13">
        <row r="3">
          <cell r="D3">
            <v>0</v>
          </cell>
        </row>
      </sheetData>
      <sheetData sheetId="14">
        <row r="3">
          <cell r="CS3">
            <v>10</v>
          </cell>
        </row>
      </sheetData>
      <sheetData sheetId="15">
        <row r="7">
          <cell r="AG7">
            <v>0</v>
          </cell>
        </row>
      </sheetData>
      <sheetData sheetId="16">
        <row r="3">
          <cell r="D3">
            <v>0</v>
          </cell>
        </row>
      </sheetData>
      <sheetData sheetId="17">
        <row r="3">
          <cell r="AD3">
            <v>10</v>
          </cell>
        </row>
      </sheetData>
      <sheetData sheetId="18">
        <row r="7">
          <cell r="AG7">
            <v>0</v>
          </cell>
        </row>
      </sheetData>
      <sheetData sheetId="19">
        <row r="3">
          <cell r="D3">
            <v>0</v>
          </cell>
        </row>
      </sheetData>
      <sheetData sheetId="20">
        <row r="3">
          <cell r="AD3">
            <v>1100</v>
          </cell>
        </row>
      </sheetData>
      <sheetData sheetId="21">
        <row r="7">
          <cell r="AG7">
            <v>0</v>
          </cell>
        </row>
      </sheetData>
      <sheetData sheetId="22">
        <row r="3">
          <cell r="D3">
            <v>0</v>
          </cell>
        </row>
      </sheetData>
      <sheetData sheetId="23">
        <row r="3">
          <cell r="AD3">
            <v>1100</v>
          </cell>
        </row>
      </sheetData>
      <sheetData sheetId="24"/>
      <sheetData sheetId="25">
        <row r="7">
          <cell r="AG7">
            <v>0</v>
          </cell>
        </row>
      </sheetData>
      <sheetData sheetId="26"/>
      <sheetData sheetId="27">
        <row r="3">
          <cell r="D3">
            <v>0</v>
          </cell>
        </row>
      </sheetData>
      <sheetData sheetId="28"/>
      <sheetData sheetId="29">
        <row r="7">
          <cell r="AG7">
            <v>0</v>
          </cell>
        </row>
      </sheetData>
      <sheetData sheetId="30">
        <row r="3">
          <cell r="D3">
            <v>0</v>
          </cell>
        </row>
      </sheetData>
      <sheetData sheetId="31">
        <row r="3">
          <cell r="AD3">
            <v>30</v>
          </cell>
        </row>
      </sheetData>
      <sheetData sheetId="32"/>
      <sheetData sheetId="33">
        <row r="7">
          <cell r="AG7">
            <v>0</v>
          </cell>
        </row>
      </sheetData>
      <sheetData sheetId="34"/>
      <sheetData sheetId="35">
        <row r="3">
          <cell r="D3">
            <v>0</v>
          </cell>
        </row>
      </sheetData>
      <sheetData sheetId="36"/>
      <sheetData sheetId="37">
        <row r="7">
          <cell r="AG7">
            <v>0</v>
          </cell>
        </row>
      </sheetData>
      <sheetData sheetId="38">
        <row r="3">
          <cell r="D3">
            <v>0</v>
          </cell>
          <cell r="E3">
            <v>1</v>
          </cell>
          <cell r="F3">
            <v>2</v>
          </cell>
          <cell r="G3">
            <v>3</v>
          </cell>
          <cell r="H3">
            <v>4</v>
          </cell>
          <cell r="I3">
            <v>5</v>
          </cell>
          <cell r="J3">
            <v>6</v>
          </cell>
          <cell r="K3">
            <v>7</v>
          </cell>
          <cell r="L3">
            <v>8</v>
          </cell>
          <cell r="M3">
            <v>9</v>
          </cell>
          <cell r="N3">
            <v>10</v>
          </cell>
          <cell r="O3">
            <v>11</v>
          </cell>
          <cell r="P3">
            <v>12</v>
          </cell>
          <cell r="Q3">
            <v>13</v>
          </cell>
          <cell r="R3">
            <v>14</v>
          </cell>
          <cell r="S3">
            <v>15</v>
          </cell>
          <cell r="T3">
            <v>16</v>
          </cell>
          <cell r="U3">
            <v>17</v>
          </cell>
          <cell r="V3">
            <v>18</v>
          </cell>
          <cell r="W3">
            <v>19</v>
          </cell>
          <cell r="X3">
            <v>20</v>
          </cell>
          <cell r="Y3">
            <v>21</v>
          </cell>
          <cell r="Z3">
            <v>22</v>
          </cell>
          <cell r="AA3">
            <v>23</v>
          </cell>
          <cell r="AB3">
            <v>24</v>
          </cell>
        </row>
        <row r="4">
          <cell r="D4">
            <v>41974</v>
          </cell>
          <cell r="E4">
            <v>42005</v>
          </cell>
          <cell r="F4">
            <v>42036</v>
          </cell>
          <cell r="G4">
            <v>42064</v>
          </cell>
          <cell r="H4">
            <v>42095</v>
          </cell>
          <cell r="I4">
            <v>42125</v>
          </cell>
          <cell r="J4">
            <v>42156</v>
          </cell>
          <cell r="K4">
            <v>42186</v>
          </cell>
          <cell r="L4">
            <v>42217</v>
          </cell>
          <cell r="M4">
            <v>42248</v>
          </cell>
          <cell r="N4">
            <v>42278</v>
          </cell>
          <cell r="O4">
            <v>42309</v>
          </cell>
          <cell r="P4">
            <v>42339</v>
          </cell>
          <cell r="Q4">
            <v>42370</v>
          </cell>
          <cell r="R4">
            <v>42401</v>
          </cell>
          <cell r="S4">
            <v>42430</v>
          </cell>
          <cell r="T4">
            <v>42461</v>
          </cell>
          <cell r="U4">
            <v>42491</v>
          </cell>
          <cell r="V4">
            <v>42522</v>
          </cell>
          <cell r="W4">
            <v>42552</v>
          </cell>
          <cell r="X4">
            <v>42583</v>
          </cell>
          <cell r="Y4">
            <v>42614</v>
          </cell>
          <cell r="Z4">
            <v>42644</v>
          </cell>
          <cell r="AA4">
            <v>42675</v>
          </cell>
          <cell r="AB4">
            <v>42705</v>
          </cell>
        </row>
        <row r="5">
          <cell r="D5">
            <v>0</v>
          </cell>
          <cell r="E5">
            <v>0</v>
          </cell>
          <cell r="F5">
            <v>0</v>
          </cell>
          <cell r="G5">
            <v>0</v>
          </cell>
          <cell r="H5">
            <v>0</v>
          </cell>
          <cell r="I5">
            <v>0</v>
          </cell>
          <cell r="J5">
            <v>0</v>
          </cell>
          <cell r="K5">
            <v>0</v>
          </cell>
          <cell r="L5">
            <v>0</v>
          </cell>
          <cell r="M5">
            <v>0</v>
          </cell>
          <cell r="N5">
            <v>0</v>
          </cell>
          <cell r="O5">
            <v>0</v>
          </cell>
          <cell r="P5">
            <v>-48822.159999999996</v>
          </cell>
          <cell r="Q5">
            <v>-48822.159999999996</v>
          </cell>
          <cell r="R5">
            <v>-48822.159999999996</v>
          </cell>
          <cell r="S5">
            <v>-81796.800000000003</v>
          </cell>
          <cell r="T5">
            <v>0</v>
          </cell>
          <cell r="U5">
            <v>0</v>
          </cell>
          <cell r="V5">
            <v>0</v>
          </cell>
          <cell r="W5">
            <v>0</v>
          </cell>
          <cell r="X5">
            <v>0</v>
          </cell>
          <cell r="Y5">
            <v>0</v>
          </cell>
          <cell r="Z5">
            <v>0</v>
          </cell>
          <cell r="AA5">
            <v>0</v>
          </cell>
          <cell r="AB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-106.38</v>
          </cell>
          <cell r="T6">
            <v>0</v>
          </cell>
          <cell r="U6">
            <v>0</v>
          </cell>
          <cell r="V6">
            <v>0</v>
          </cell>
          <cell r="W6">
            <v>0</v>
          </cell>
          <cell r="X6">
            <v>0</v>
          </cell>
          <cell r="Y6">
            <v>0</v>
          </cell>
          <cell r="Z6">
            <v>0</v>
          </cell>
          <cell r="AA6">
            <v>0</v>
          </cell>
          <cell r="AB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row>
        <row r="8">
          <cell r="D8">
            <v>0</v>
          </cell>
          <cell r="E8">
            <v>0</v>
          </cell>
          <cell r="F8">
            <v>0</v>
          </cell>
          <cell r="G8">
            <v>0</v>
          </cell>
          <cell r="H8">
            <v>0</v>
          </cell>
          <cell r="I8">
            <v>0</v>
          </cell>
          <cell r="J8">
            <v>0</v>
          </cell>
          <cell r="K8">
            <v>0</v>
          </cell>
          <cell r="L8">
            <v>0</v>
          </cell>
          <cell r="M8">
            <v>0</v>
          </cell>
          <cell r="N8">
            <v>0</v>
          </cell>
          <cell r="O8">
            <v>0</v>
          </cell>
          <cell r="P8">
            <v>-5296</v>
          </cell>
          <cell r="Q8">
            <v>-8265.27</v>
          </cell>
          <cell r="R8">
            <v>-8265.27</v>
          </cell>
          <cell r="S8">
            <v>-9998.58</v>
          </cell>
          <cell r="T8">
            <v>0</v>
          </cell>
          <cell r="U8">
            <v>0</v>
          </cell>
          <cell r="V8">
            <v>0</v>
          </cell>
          <cell r="W8">
            <v>0</v>
          </cell>
          <cell r="X8">
            <v>0</v>
          </cell>
          <cell r="Y8">
            <v>0</v>
          </cell>
          <cell r="Z8">
            <v>0</v>
          </cell>
          <cell r="AA8">
            <v>0</v>
          </cell>
          <cell r="AB8">
            <v>0</v>
          </cell>
        </row>
        <row r="9">
          <cell r="D9">
            <v>0</v>
          </cell>
          <cell r="E9">
            <v>0</v>
          </cell>
          <cell r="F9">
            <v>0</v>
          </cell>
          <cell r="G9">
            <v>0</v>
          </cell>
          <cell r="H9">
            <v>0</v>
          </cell>
          <cell r="I9">
            <v>0</v>
          </cell>
          <cell r="J9">
            <v>0</v>
          </cell>
          <cell r="K9">
            <v>0</v>
          </cell>
          <cell r="L9">
            <v>0</v>
          </cell>
          <cell r="M9">
            <v>0</v>
          </cell>
          <cell r="N9">
            <v>0</v>
          </cell>
          <cell r="O9">
            <v>0</v>
          </cell>
          <cell r="P9">
            <v>298984.23</v>
          </cell>
          <cell r="Q9">
            <v>380059.25</v>
          </cell>
          <cell r="R9">
            <v>502500.93</v>
          </cell>
          <cell r="S9">
            <v>685616.7</v>
          </cell>
          <cell r="T9">
            <v>0</v>
          </cell>
          <cell r="U9">
            <v>0</v>
          </cell>
          <cell r="V9">
            <v>0</v>
          </cell>
          <cell r="W9">
            <v>0</v>
          </cell>
          <cell r="X9">
            <v>0</v>
          </cell>
          <cell r="Y9">
            <v>0</v>
          </cell>
          <cell r="Z9">
            <v>0</v>
          </cell>
          <cell r="AA9">
            <v>0</v>
          </cell>
          <cell r="AB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row>
        <row r="14">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row>
        <row r="15">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row>
        <row r="17">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row>
        <row r="19">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row>
        <row r="21">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row>
        <row r="27">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row>
        <row r="28">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row>
        <row r="30">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87748.51999999996</v>
          </cell>
          <cell r="R32">
            <v>87748.51999999996</v>
          </cell>
          <cell r="S32">
            <v>87748.51999999996</v>
          </cell>
          <cell r="T32">
            <v>0</v>
          </cell>
          <cell r="U32">
            <v>0</v>
          </cell>
          <cell r="V32">
            <v>0</v>
          </cell>
          <cell r="W32">
            <v>0</v>
          </cell>
          <cell r="X32">
            <v>0</v>
          </cell>
          <cell r="Y32">
            <v>0</v>
          </cell>
          <cell r="Z32">
            <v>0</v>
          </cell>
          <cell r="AA32">
            <v>0</v>
          </cell>
          <cell r="AB32">
            <v>0</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-140.05000000000001</v>
          </cell>
          <cell r="S34">
            <v>-457.39</v>
          </cell>
          <cell r="T34">
            <v>0</v>
          </cell>
          <cell r="U34">
            <v>0</v>
          </cell>
          <cell r="V34">
            <v>0</v>
          </cell>
          <cell r="W34">
            <v>0</v>
          </cell>
          <cell r="X34">
            <v>0</v>
          </cell>
          <cell r="Y34">
            <v>0</v>
          </cell>
          <cell r="Z34">
            <v>0</v>
          </cell>
          <cell r="AA34">
            <v>0</v>
          </cell>
          <cell r="AB34">
            <v>0</v>
          </cell>
        </row>
        <row r="35">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row>
        <row r="38">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row>
        <row r="39">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106.38</v>
          </cell>
          <cell r="T39">
            <v>0</v>
          </cell>
          <cell r="U39">
            <v>0</v>
          </cell>
          <cell r="V39">
            <v>0</v>
          </cell>
          <cell r="W39">
            <v>0</v>
          </cell>
          <cell r="X39">
            <v>0</v>
          </cell>
          <cell r="Y39">
            <v>0</v>
          </cell>
          <cell r="Z39">
            <v>0</v>
          </cell>
          <cell r="AA39">
            <v>0</v>
          </cell>
          <cell r="AB39">
            <v>0</v>
          </cell>
        </row>
        <row r="40">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row>
        <row r="41">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row>
        <row r="43">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row>
        <row r="44">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row>
        <row r="45">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row>
        <row r="46">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row>
        <row r="47">
          <cell r="D47">
            <v>0</v>
          </cell>
          <cell r="E47">
            <v>0</v>
          </cell>
          <cell r="F47">
            <v>0</v>
          </cell>
          <cell r="G47">
            <v>0</v>
          </cell>
          <cell r="H47">
            <v>0</v>
          </cell>
          <cell r="I47">
            <v>0</v>
          </cell>
          <cell r="J47">
            <v>0</v>
          </cell>
          <cell r="K47">
            <v>0</v>
          </cell>
          <cell r="L47">
            <v>0</v>
          </cell>
          <cell r="M47">
            <v>0</v>
          </cell>
          <cell r="N47">
            <v>0</v>
          </cell>
          <cell r="O47">
            <v>0</v>
          </cell>
          <cell r="P47">
            <v>0</v>
          </cell>
          <cell r="Q47">
            <v>2969.27</v>
          </cell>
          <cell r="R47">
            <v>2969.27</v>
          </cell>
          <cell r="S47">
            <v>2969.27</v>
          </cell>
          <cell r="T47">
            <v>0</v>
          </cell>
          <cell r="U47">
            <v>0</v>
          </cell>
          <cell r="V47">
            <v>0</v>
          </cell>
          <cell r="W47">
            <v>0</v>
          </cell>
          <cell r="X47">
            <v>0</v>
          </cell>
          <cell r="Y47">
            <v>0</v>
          </cell>
          <cell r="Z47">
            <v>0</v>
          </cell>
          <cell r="AA47">
            <v>0</v>
          </cell>
          <cell r="AB47">
            <v>0</v>
          </cell>
        </row>
        <row r="48">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row>
        <row r="49">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row>
        <row r="50">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row>
        <row r="51">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row>
        <row r="52">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row>
        <row r="54">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row>
        <row r="55">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row>
        <row r="56">
          <cell r="D56">
            <v>0</v>
          </cell>
          <cell r="E56">
            <v>0</v>
          </cell>
          <cell r="F56">
            <v>0</v>
          </cell>
          <cell r="G56">
            <v>0</v>
          </cell>
          <cell r="H56">
            <v>0</v>
          </cell>
          <cell r="I56">
            <v>0</v>
          </cell>
          <cell r="J56">
            <v>0</v>
          </cell>
          <cell r="K56">
            <v>0</v>
          </cell>
          <cell r="L56">
            <v>0</v>
          </cell>
          <cell r="M56">
            <v>0</v>
          </cell>
          <cell r="N56">
            <v>0</v>
          </cell>
          <cell r="O56">
            <v>0</v>
          </cell>
          <cell r="P56">
            <v>5296</v>
          </cell>
          <cell r="Q56">
            <v>0</v>
          </cell>
          <cell r="R56">
            <v>0</v>
          </cell>
          <cell r="S56">
            <v>0</v>
          </cell>
          <cell r="T56">
            <v>0</v>
          </cell>
          <cell r="U56">
            <v>0</v>
          </cell>
          <cell r="V56">
            <v>0</v>
          </cell>
          <cell r="W56">
            <v>0</v>
          </cell>
          <cell r="X56">
            <v>0</v>
          </cell>
          <cell r="Y56">
            <v>0</v>
          </cell>
          <cell r="Z56">
            <v>0</v>
          </cell>
          <cell r="AA56">
            <v>0</v>
          </cell>
          <cell r="AB56">
            <v>0</v>
          </cell>
        </row>
        <row r="57">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row>
        <row r="58">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row>
        <row r="59">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row>
        <row r="60">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row>
        <row r="61">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row>
        <row r="62">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row>
        <row r="63">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row>
        <row r="64">
          <cell r="D64">
            <v>0</v>
          </cell>
          <cell r="E64">
            <v>0</v>
          </cell>
          <cell r="F64">
            <v>0</v>
          </cell>
          <cell r="G64">
            <v>0</v>
          </cell>
          <cell r="H64">
            <v>0</v>
          </cell>
          <cell r="I64">
            <v>0</v>
          </cell>
          <cell r="J64">
            <v>0</v>
          </cell>
          <cell r="K64">
            <v>0</v>
          </cell>
          <cell r="L64">
            <v>0</v>
          </cell>
          <cell r="M64">
            <v>0</v>
          </cell>
          <cell r="N64">
            <v>0</v>
          </cell>
          <cell r="O64">
            <v>0</v>
          </cell>
          <cell r="P64">
            <v>65685.98</v>
          </cell>
          <cell r="Q64">
            <v>16515.03</v>
          </cell>
          <cell r="R64">
            <v>40328.37000000001</v>
          </cell>
          <cell r="S64">
            <v>52637.600000000006</v>
          </cell>
          <cell r="T64">
            <v>0</v>
          </cell>
          <cell r="U64">
            <v>0</v>
          </cell>
          <cell r="V64">
            <v>0</v>
          </cell>
          <cell r="W64">
            <v>0</v>
          </cell>
          <cell r="X64">
            <v>0</v>
          </cell>
          <cell r="Y64">
            <v>0</v>
          </cell>
          <cell r="Z64">
            <v>0</v>
          </cell>
          <cell r="AA64">
            <v>0</v>
          </cell>
          <cell r="AB64">
            <v>0</v>
          </cell>
        </row>
        <row r="65">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row>
        <row r="66">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row>
        <row r="67">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row>
        <row r="68">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row>
        <row r="69">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row>
        <row r="70">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row>
        <row r="71">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row>
        <row r="72">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row>
        <row r="73">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row>
        <row r="74">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row>
        <row r="75">
          <cell r="D75">
            <v>0</v>
          </cell>
          <cell r="E75">
            <v>0</v>
          </cell>
          <cell r="F75">
            <v>0</v>
          </cell>
          <cell r="G75">
            <v>0</v>
          </cell>
          <cell r="H75">
            <v>0</v>
          </cell>
          <cell r="I75">
            <v>0</v>
          </cell>
          <cell r="J75">
            <v>0</v>
          </cell>
          <cell r="K75">
            <v>0</v>
          </cell>
          <cell r="L75">
            <v>0</v>
          </cell>
          <cell r="M75">
            <v>0</v>
          </cell>
          <cell r="N75">
            <v>0</v>
          </cell>
          <cell r="O75">
            <v>0</v>
          </cell>
          <cell r="P75">
            <v>305848.46999999997</v>
          </cell>
          <cell r="Q75">
            <v>38859.170000000042</v>
          </cell>
          <cell r="R75">
            <v>89814.020000000019</v>
          </cell>
          <cell r="S75">
            <v>200453.23000000004</v>
          </cell>
          <cell r="T75">
            <v>0</v>
          </cell>
          <cell r="U75">
            <v>0</v>
          </cell>
          <cell r="V75">
            <v>0</v>
          </cell>
          <cell r="W75">
            <v>0</v>
          </cell>
          <cell r="X75">
            <v>0</v>
          </cell>
          <cell r="Y75">
            <v>0</v>
          </cell>
          <cell r="Z75">
            <v>0</v>
          </cell>
          <cell r="AA75">
            <v>0</v>
          </cell>
          <cell r="AB75">
            <v>0</v>
          </cell>
        </row>
        <row r="76">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row>
        <row r="77">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row>
        <row r="78">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row>
        <row r="79">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row>
        <row r="80">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row>
        <row r="81">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row>
        <row r="82">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39491.93</v>
          </cell>
          <cell r="T82">
            <v>0</v>
          </cell>
          <cell r="U82">
            <v>0</v>
          </cell>
          <cell r="V82">
            <v>0</v>
          </cell>
          <cell r="W82">
            <v>0</v>
          </cell>
          <cell r="X82">
            <v>0</v>
          </cell>
          <cell r="Y82">
            <v>0</v>
          </cell>
          <cell r="Z82">
            <v>0</v>
          </cell>
          <cell r="AA82">
            <v>0</v>
          </cell>
          <cell r="AB82">
            <v>0</v>
          </cell>
        </row>
        <row r="83">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row>
        <row r="84">
          <cell r="D84">
            <v>0</v>
          </cell>
          <cell r="E84">
            <v>0</v>
          </cell>
          <cell r="F84">
            <v>0</v>
          </cell>
          <cell r="G84">
            <v>0</v>
          </cell>
          <cell r="H84">
            <v>0</v>
          </cell>
          <cell r="I84">
            <v>0</v>
          </cell>
          <cell r="J84">
            <v>0</v>
          </cell>
          <cell r="K84">
            <v>0</v>
          </cell>
          <cell r="L84">
            <v>0</v>
          </cell>
          <cell r="M84">
            <v>0</v>
          </cell>
          <cell r="N84">
            <v>0</v>
          </cell>
          <cell r="O84">
            <v>0</v>
          </cell>
          <cell r="P84">
            <v>9902.2999999999993</v>
          </cell>
          <cell r="Q84">
            <v>0</v>
          </cell>
          <cell r="R84">
            <v>0</v>
          </cell>
          <cell r="S84">
            <v>0</v>
          </cell>
          <cell r="T84">
            <v>0</v>
          </cell>
          <cell r="U84">
            <v>0</v>
          </cell>
          <cell r="V84">
            <v>0</v>
          </cell>
          <cell r="W84">
            <v>0</v>
          </cell>
          <cell r="X84">
            <v>0</v>
          </cell>
          <cell r="Y84">
            <v>0</v>
          </cell>
          <cell r="Z84">
            <v>0</v>
          </cell>
          <cell r="AA84">
            <v>0</v>
          </cell>
          <cell r="AB84">
            <v>0</v>
          </cell>
        </row>
        <row r="85">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row>
        <row r="86">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row>
        <row r="87">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row>
        <row r="88">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row>
        <row r="89">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row>
        <row r="90">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row>
        <row r="91">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row>
        <row r="92">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row>
        <row r="93">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row>
        <row r="94">
          <cell r="D94">
            <v>0</v>
          </cell>
          <cell r="E94">
            <v>0</v>
          </cell>
          <cell r="F94">
            <v>0</v>
          </cell>
          <cell r="G94">
            <v>0</v>
          </cell>
          <cell r="H94">
            <v>0</v>
          </cell>
          <cell r="I94">
            <v>0</v>
          </cell>
          <cell r="J94">
            <v>0</v>
          </cell>
          <cell r="K94">
            <v>0</v>
          </cell>
          <cell r="L94">
            <v>0</v>
          </cell>
          <cell r="M94">
            <v>0</v>
          </cell>
          <cell r="N94">
            <v>0</v>
          </cell>
          <cell r="O94">
            <v>0</v>
          </cell>
          <cell r="P94">
            <v>-298984.23</v>
          </cell>
          <cell r="Q94">
            <v>-80146.739999999991</v>
          </cell>
          <cell r="R94">
            <v>-199139.7</v>
          </cell>
          <cell r="S94">
            <v>-379215.41000000003</v>
          </cell>
          <cell r="T94">
            <v>0</v>
          </cell>
          <cell r="U94">
            <v>0</v>
          </cell>
          <cell r="V94">
            <v>0</v>
          </cell>
          <cell r="W94">
            <v>0</v>
          </cell>
          <cell r="X94">
            <v>0</v>
          </cell>
          <cell r="Y94">
            <v>0</v>
          </cell>
          <cell r="Z94">
            <v>0</v>
          </cell>
          <cell r="AA94">
            <v>0</v>
          </cell>
          <cell r="AB94">
            <v>0</v>
          </cell>
        </row>
        <row r="95">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row>
        <row r="96">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row>
        <row r="97">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row>
        <row r="98">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row>
        <row r="99">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row>
        <row r="100">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row>
        <row r="101">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row>
        <row r="102">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row>
        <row r="103">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row>
        <row r="104">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row>
        <row r="105">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row>
        <row r="106">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row>
        <row r="107">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row>
        <row r="108">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row>
      </sheetData>
      <sheetData sheetId="39">
        <row r="3">
          <cell r="AD3">
            <v>1100</v>
          </cell>
        </row>
      </sheetData>
      <sheetData sheetId="40">
        <row r="7">
          <cell r="AG7">
            <v>0</v>
          </cell>
        </row>
      </sheetData>
      <sheetData sheetId="41">
        <row r="3">
          <cell r="D3">
            <v>0</v>
          </cell>
        </row>
      </sheetData>
      <sheetData sheetId="42">
        <row r="3">
          <cell r="AD3">
            <v>30</v>
          </cell>
        </row>
      </sheetData>
      <sheetData sheetId="43"/>
      <sheetData sheetId="44"/>
      <sheetData sheetId="45">
        <row r="4">
          <cell r="D4">
            <v>0</v>
          </cell>
        </row>
      </sheetData>
      <sheetData sheetId="46"/>
      <sheetData sheetId="47">
        <row r="8">
          <cell r="A8" t="str">
            <v>bank of america</v>
          </cell>
        </row>
      </sheetData>
      <sheetData sheetId="48"/>
      <sheetData sheetId="49"/>
      <sheetData sheetId="50"/>
      <sheetData sheetId="51">
        <row r="54">
          <cell r="F54">
            <v>1</v>
          </cell>
        </row>
      </sheetData>
      <sheetData sheetId="52">
        <row r="6">
          <cell r="C6">
            <v>0</v>
          </cell>
        </row>
      </sheetData>
      <sheetData sheetId="53"/>
      <sheetData sheetId="54"/>
      <sheetData sheetId="55"/>
      <sheetData sheetId="56">
        <row r="118">
          <cell r="E118">
            <v>1</v>
          </cell>
        </row>
      </sheetData>
      <sheetData sheetId="57"/>
      <sheetData sheetId="58"/>
      <sheetData sheetId="59"/>
      <sheetData sheetId="60"/>
      <sheetData sheetId="61">
        <row r="4">
          <cell r="E4">
            <v>13</v>
          </cell>
        </row>
      </sheetData>
      <sheetData sheetId="62">
        <row r="4">
          <cell r="E4">
            <v>13</v>
          </cell>
        </row>
      </sheetData>
      <sheetData sheetId="63">
        <row r="4">
          <cell r="E4">
            <v>13</v>
          </cell>
        </row>
      </sheetData>
      <sheetData sheetId="64">
        <row r="4">
          <cell r="E4">
            <v>13</v>
          </cell>
        </row>
      </sheetData>
      <sheetData sheetId="65">
        <row r="4">
          <cell r="E4">
            <v>13</v>
          </cell>
        </row>
      </sheetData>
      <sheetData sheetId="66">
        <row r="4">
          <cell r="E4">
            <v>13</v>
          </cell>
        </row>
      </sheetData>
      <sheetData sheetId="67">
        <row r="4">
          <cell r="E4">
            <v>13</v>
          </cell>
          <cell r="F4">
            <v>14</v>
          </cell>
          <cell r="G4">
            <v>15</v>
          </cell>
          <cell r="H4">
            <v>16</v>
          </cell>
          <cell r="I4">
            <v>17</v>
          </cell>
          <cell r="J4">
            <v>18</v>
          </cell>
          <cell r="K4">
            <v>19</v>
          </cell>
          <cell r="L4">
            <v>20</v>
          </cell>
          <cell r="M4">
            <v>21</v>
          </cell>
          <cell r="N4">
            <v>22</v>
          </cell>
          <cell r="O4">
            <v>23</v>
          </cell>
          <cell r="P4">
            <v>24</v>
          </cell>
        </row>
        <row r="5">
          <cell r="E5" t="str">
            <v>Jan</v>
          </cell>
          <cell r="F5" t="str">
            <v>Feb</v>
          </cell>
          <cell r="G5" t="str">
            <v>March</v>
          </cell>
          <cell r="H5" t="str">
            <v>April</v>
          </cell>
          <cell r="I5" t="str">
            <v>May</v>
          </cell>
          <cell r="J5" t="str">
            <v>June</v>
          </cell>
          <cell r="K5" t="str">
            <v>July</v>
          </cell>
          <cell r="L5" t="str">
            <v>August</v>
          </cell>
          <cell r="M5" t="str">
            <v>September</v>
          </cell>
          <cell r="N5" t="str">
            <v>October</v>
          </cell>
          <cell r="O5" t="str">
            <v>November</v>
          </cell>
          <cell r="P5" t="str">
            <v>December</v>
          </cell>
        </row>
        <row r="6">
          <cell r="E6" t="str">
            <v>£</v>
          </cell>
          <cell r="F6" t="str">
            <v>£</v>
          </cell>
          <cell r="G6" t="str">
            <v>£</v>
          </cell>
          <cell r="H6" t="str">
            <v>£</v>
          </cell>
          <cell r="I6" t="str">
            <v>£</v>
          </cell>
          <cell r="J6" t="str">
            <v>£</v>
          </cell>
          <cell r="K6" t="str">
            <v>£</v>
          </cell>
          <cell r="L6" t="str">
            <v>£</v>
          </cell>
          <cell r="M6" t="str">
            <v>£</v>
          </cell>
          <cell r="N6" t="str">
            <v>£</v>
          </cell>
          <cell r="O6" t="str">
            <v>£</v>
          </cell>
          <cell r="P6" t="str">
            <v>£</v>
          </cell>
        </row>
        <row r="7">
          <cell r="E7">
            <v>0</v>
          </cell>
          <cell r="F7">
            <v>0</v>
          </cell>
          <cell r="H7">
            <v>0</v>
          </cell>
          <cell r="I7">
            <v>0</v>
          </cell>
          <cell r="K7">
            <v>0</v>
          </cell>
          <cell r="L7">
            <v>0</v>
          </cell>
          <cell r="N7">
            <v>0</v>
          </cell>
          <cell r="O7">
            <v>0</v>
          </cell>
        </row>
        <row r="8">
          <cell r="E8">
            <v>0</v>
          </cell>
          <cell r="F8">
            <v>0</v>
          </cell>
          <cell r="G8">
            <v>0</v>
          </cell>
          <cell r="H8">
            <v>0</v>
          </cell>
          <cell r="I8">
            <v>0</v>
          </cell>
          <cell r="J8">
            <v>0</v>
          </cell>
          <cell r="K8">
            <v>0</v>
          </cell>
          <cell r="L8">
            <v>0</v>
          </cell>
          <cell r="M8">
            <v>0</v>
          </cell>
          <cell r="N8">
            <v>0</v>
          </cell>
          <cell r="O8">
            <v>0</v>
          </cell>
          <cell r="P8">
            <v>0</v>
          </cell>
        </row>
        <row r="9">
          <cell r="E9">
            <v>0</v>
          </cell>
          <cell r="F9">
            <v>0</v>
          </cell>
          <cell r="G9">
            <v>0</v>
          </cell>
          <cell r="H9">
            <v>0</v>
          </cell>
          <cell r="I9">
            <v>0</v>
          </cell>
          <cell r="J9">
            <v>0</v>
          </cell>
          <cell r="K9">
            <v>0</v>
          </cell>
          <cell r="L9">
            <v>0</v>
          </cell>
          <cell r="M9">
            <v>0</v>
          </cell>
          <cell r="N9">
            <v>0</v>
          </cell>
          <cell r="O9">
            <v>0</v>
          </cell>
          <cell r="P9">
            <v>0</v>
          </cell>
        </row>
        <row r="10">
          <cell r="E10">
            <v>0</v>
          </cell>
          <cell r="F10">
            <v>0</v>
          </cell>
          <cell r="G10">
            <v>0</v>
          </cell>
          <cell r="H10">
            <v>0</v>
          </cell>
          <cell r="I10">
            <v>0</v>
          </cell>
          <cell r="J10">
            <v>0</v>
          </cell>
          <cell r="K10">
            <v>0</v>
          </cell>
          <cell r="L10">
            <v>0</v>
          </cell>
          <cell r="M10">
            <v>0</v>
          </cell>
          <cell r="N10">
            <v>0</v>
          </cell>
          <cell r="O10">
            <v>0</v>
          </cell>
          <cell r="P10">
            <v>0</v>
          </cell>
        </row>
        <row r="11">
          <cell r="E11">
            <v>119060.28368794327</v>
          </cell>
          <cell r="F11">
            <v>114893.6170212766</v>
          </cell>
          <cell r="G11">
            <v>0</v>
          </cell>
          <cell r="H11">
            <v>0</v>
          </cell>
          <cell r="I11">
            <v>0</v>
          </cell>
          <cell r="J11">
            <v>0</v>
          </cell>
          <cell r="K11">
            <v>0</v>
          </cell>
          <cell r="L11">
            <v>0</v>
          </cell>
          <cell r="M11">
            <v>0</v>
          </cell>
          <cell r="N11">
            <v>0</v>
          </cell>
          <cell r="O11">
            <v>0</v>
          </cell>
          <cell r="P11">
            <v>0</v>
          </cell>
        </row>
        <row r="12">
          <cell r="E12">
            <v>0</v>
          </cell>
          <cell r="F12">
            <v>0</v>
          </cell>
          <cell r="G12">
            <v>0</v>
          </cell>
          <cell r="H12">
            <v>0</v>
          </cell>
          <cell r="I12">
            <v>0</v>
          </cell>
          <cell r="J12">
            <v>0</v>
          </cell>
          <cell r="K12">
            <v>0</v>
          </cell>
          <cell r="L12">
            <v>0</v>
          </cell>
          <cell r="M12">
            <v>0</v>
          </cell>
          <cell r="N12">
            <v>0</v>
          </cell>
          <cell r="O12">
            <v>0</v>
          </cell>
          <cell r="P12">
            <v>0</v>
          </cell>
        </row>
        <row r="13">
          <cell r="E13">
            <v>0</v>
          </cell>
          <cell r="F13">
            <v>0</v>
          </cell>
          <cell r="G13">
            <v>0</v>
          </cell>
          <cell r="H13">
            <v>0</v>
          </cell>
          <cell r="I13">
            <v>0</v>
          </cell>
          <cell r="J13">
            <v>0</v>
          </cell>
          <cell r="K13">
            <v>0</v>
          </cell>
          <cell r="L13">
            <v>0</v>
          </cell>
          <cell r="M13">
            <v>0</v>
          </cell>
          <cell r="N13">
            <v>0</v>
          </cell>
          <cell r="O13">
            <v>0</v>
          </cell>
          <cell r="P13">
            <v>0</v>
          </cell>
        </row>
        <row r="14">
          <cell r="E14">
            <v>0</v>
          </cell>
          <cell r="F14">
            <v>0</v>
          </cell>
          <cell r="G14">
            <v>0</v>
          </cell>
          <cell r="H14">
            <v>0</v>
          </cell>
          <cell r="I14">
            <v>0</v>
          </cell>
          <cell r="J14">
            <v>0</v>
          </cell>
          <cell r="K14">
            <v>0</v>
          </cell>
          <cell r="L14">
            <v>0</v>
          </cell>
          <cell r="M14">
            <v>0</v>
          </cell>
          <cell r="N14">
            <v>0</v>
          </cell>
          <cell r="O14">
            <v>0</v>
          </cell>
          <cell r="P14">
            <v>0</v>
          </cell>
        </row>
        <row r="15">
          <cell r="E15">
            <v>0</v>
          </cell>
          <cell r="F15">
            <v>0</v>
          </cell>
          <cell r="G15">
            <v>0</v>
          </cell>
          <cell r="H15">
            <v>0</v>
          </cell>
          <cell r="I15">
            <v>0</v>
          </cell>
          <cell r="J15">
            <v>0</v>
          </cell>
          <cell r="K15">
            <v>0</v>
          </cell>
          <cell r="L15">
            <v>0</v>
          </cell>
          <cell r="M15">
            <v>0</v>
          </cell>
          <cell r="N15">
            <v>0</v>
          </cell>
          <cell r="O15">
            <v>0</v>
          </cell>
          <cell r="P15">
            <v>0</v>
          </cell>
        </row>
        <row r="16">
          <cell r="E16">
            <v>0</v>
          </cell>
          <cell r="F16">
            <v>0</v>
          </cell>
          <cell r="G16">
            <v>0</v>
          </cell>
          <cell r="H16">
            <v>0</v>
          </cell>
          <cell r="I16">
            <v>0</v>
          </cell>
          <cell r="J16">
            <v>0</v>
          </cell>
          <cell r="K16">
            <v>0</v>
          </cell>
          <cell r="L16">
            <v>0</v>
          </cell>
          <cell r="M16">
            <v>0</v>
          </cell>
          <cell r="N16">
            <v>0</v>
          </cell>
          <cell r="O16">
            <v>0</v>
          </cell>
          <cell r="P16">
            <v>0</v>
          </cell>
        </row>
        <row r="17">
          <cell r="E17">
            <v>0</v>
          </cell>
          <cell r="F17">
            <v>0</v>
          </cell>
          <cell r="G17">
            <v>0</v>
          </cell>
          <cell r="H17">
            <v>0</v>
          </cell>
          <cell r="I17">
            <v>0</v>
          </cell>
          <cell r="J17">
            <v>0</v>
          </cell>
          <cell r="K17">
            <v>0</v>
          </cell>
          <cell r="L17">
            <v>0</v>
          </cell>
          <cell r="M17">
            <v>0</v>
          </cell>
          <cell r="N17">
            <v>0</v>
          </cell>
          <cell r="O17">
            <v>0</v>
          </cell>
          <cell r="P17">
            <v>0</v>
          </cell>
        </row>
        <row r="18">
          <cell r="E18">
            <v>174933</v>
          </cell>
          <cell r="F18">
            <v>165941</v>
          </cell>
          <cell r="G18">
            <v>0</v>
          </cell>
          <cell r="H18">
            <v>0</v>
          </cell>
          <cell r="I18">
            <v>0</v>
          </cell>
          <cell r="J18">
            <v>0</v>
          </cell>
          <cell r="K18">
            <v>0</v>
          </cell>
          <cell r="L18">
            <v>0</v>
          </cell>
          <cell r="M18">
            <v>0</v>
          </cell>
          <cell r="N18">
            <v>0</v>
          </cell>
          <cell r="O18">
            <v>0</v>
          </cell>
          <cell r="P18">
            <v>0</v>
          </cell>
        </row>
        <row r="19">
          <cell r="E19">
            <v>0</v>
          </cell>
          <cell r="F19">
            <v>0</v>
          </cell>
          <cell r="G19">
            <v>0</v>
          </cell>
          <cell r="H19">
            <v>0</v>
          </cell>
          <cell r="I19">
            <v>0</v>
          </cell>
          <cell r="J19">
            <v>0</v>
          </cell>
          <cell r="K19">
            <v>0</v>
          </cell>
          <cell r="L19">
            <v>0</v>
          </cell>
          <cell r="M19">
            <v>0</v>
          </cell>
          <cell r="N19">
            <v>0</v>
          </cell>
          <cell r="O19">
            <v>0</v>
          </cell>
          <cell r="P19">
            <v>0</v>
          </cell>
        </row>
        <row r="20">
          <cell r="E20">
            <v>0</v>
          </cell>
          <cell r="F20">
            <v>0</v>
          </cell>
          <cell r="G20">
            <v>0</v>
          </cell>
          <cell r="H20">
            <v>0</v>
          </cell>
          <cell r="I20">
            <v>0</v>
          </cell>
          <cell r="J20">
            <v>0</v>
          </cell>
          <cell r="K20">
            <v>0</v>
          </cell>
          <cell r="L20">
            <v>0</v>
          </cell>
          <cell r="M20">
            <v>0</v>
          </cell>
          <cell r="N20">
            <v>0</v>
          </cell>
          <cell r="O20">
            <v>0</v>
          </cell>
          <cell r="P20">
            <v>0</v>
          </cell>
        </row>
        <row r="21">
          <cell r="E21">
            <v>0</v>
          </cell>
          <cell r="F21">
            <v>0</v>
          </cell>
          <cell r="G21">
            <v>0</v>
          </cell>
          <cell r="H21">
            <v>0</v>
          </cell>
          <cell r="I21">
            <v>0</v>
          </cell>
          <cell r="J21">
            <v>0</v>
          </cell>
          <cell r="K21">
            <v>0</v>
          </cell>
          <cell r="L21">
            <v>0</v>
          </cell>
          <cell r="M21">
            <v>0</v>
          </cell>
          <cell r="N21">
            <v>0</v>
          </cell>
          <cell r="O21">
            <v>0</v>
          </cell>
          <cell r="P21">
            <v>0</v>
          </cell>
        </row>
        <row r="22">
          <cell r="E22">
            <v>0</v>
          </cell>
          <cell r="F22">
            <v>0</v>
          </cell>
          <cell r="G22">
            <v>0</v>
          </cell>
          <cell r="H22">
            <v>0</v>
          </cell>
          <cell r="I22">
            <v>0</v>
          </cell>
          <cell r="J22">
            <v>0</v>
          </cell>
          <cell r="K22">
            <v>0</v>
          </cell>
          <cell r="L22">
            <v>0</v>
          </cell>
          <cell r="M22">
            <v>0</v>
          </cell>
          <cell r="N22">
            <v>0</v>
          </cell>
          <cell r="O22">
            <v>0</v>
          </cell>
          <cell r="P22">
            <v>0</v>
          </cell>
        </row>
        <row r="23">
          <cell r="E23">
            <v>-67864.361702127644</v>
          </cell>
          <cell r="F23">
            <v>-65489.361702127651</v>
          </cell>
          <cell r="G23">
            <v>0</v>
          </cell>
          <cell r="H23">
            <v>0</v>
          </cell>
          <cell r="I23">
            <v>0</v>
          </cell>
          <cell r="J23">
            <v>0</v>
          </cell>
          <cell r="K23">
            <v>0</v>
          </cell>
          <cell r="L23">
            <v>0</v>
          </cell>
          <cell r="M23">
            <v>0</v>
          </cell>
          <cell r="N23">
            <v>0</v>
          </cell>
          <cell r="O23">
            <v>0</v>
          </cell>
          <cell r="P23">
            <v>0</v>
          </cell>
        </row>
        <row r="24">
          <cell r="E24">
            <v>0</v>
          </cell>
          <cell r="F24">
            <v>0</v>
          </cell>
          <cell r="G24">
            <v>0</v>
          </cell>
          <cell r="H24">
            <v>0</v>
          </cell>
          <cell r="I24">
            <v>0</v>
          </cell>
          <cell r="J24">
            <v>0</v>
          </cell>
          <cell r="K24">
            <v>0</v>
          </cell>
          <cell r="L24">
            <v>0</v>
          </cell>
          <cell r="M24">
            <v>0</v>
          </cell>
          <cell r="N24">
            <v>0</v>
          </cell>
          <cell r="O24">
            <v>0</v>
          </cell>
          <cell r="P24">
            <v>0</v>
          </cell>
        </row>
        <row r="25">
          <cell r="E25">
            <v>0</v>
          </cell>
          <cell r="F25">
            <v>0</v>
          </cell>
          <cell r="G25">
            <v>0</v>
          </cell>
          <cell r="H25">
            <v>0</v>
          </cell>
          <cell r="I25">
            <v>0</v>
          </cell>
          <cell r="J25">
            <v>0</v>
          </cell>
          <cell r="K25">
            <v>0</v>
          </cell>
          <cell r="L25">
            <v>0</v>
          </cell>
          <cell r="M25">
            <v>0</v>
          </cell>
          <cell r="N25">
            <v>0</v>
          </cell>
          <cell r="O25">
            <v>0</v>
          </cell>
          <cell r="P25">
            <v>0</v>
          </cell>
        </row>
        <row r="26">
          <cell r="E26">
            <v>0</v>
          </cell>
          <cell r="F26">
            <v>0</v>
          </cell>
          <cell r="G26">
            <v>0</v>
          </cell>
          <cell r="H26">
            <v>0</v>
          </cell>
          <cell r="I26">
            <v>0</v>
          </cell>
          <cell r="J26">
            <v>0</v>
          </cell>
          <cell r="K26">
            <v>0</v>
          </cell>
          <cell r="L26">
            <v>0</v>
          </cell>
          <cell r="M26">
            <v>0</v>
          </cell>
          <cell r="N26">
            <v>0</v>
          </cell>
          <cell r="O26">
            <v>0</v>
          </cell>
          <cell r="P26">
            <v>0</v>
          </cell>
        </row>
        <row r="27">
          <cell r="E27">
            <v>0</v>
          </cell>
          <cell r="F27">
            <v>0</v>
          </cell>
          <cell r="G27">
            <v>0</v>
          </cell>
          <cell r="H27">
            <v>0</v>
          </cell>
          <cell r="I27">
            <v>0</v>
          </cell>
          <cell r="J27">
            <v>0</v>
          </cell>
          <cell r="K27">
            <v>0</v>
          </cell>
          <cell r="L27">
            <v>0</v>
          </cell>
          <cell r="M27">
            <v>0</v>
          </cell>
          <cell r="N27">
            <v>0</v>
          </cell>
          <cell r="O27">
            <v>0</v>
          </cell>
          <cell r="P27">
            <v>0</v>
          </cell>
        </row>
        <row r="28">
          <cell r="E28">
            <v>0</v>
          </cell>
          <cell r="F28">
            <v>0</v>
          </cell>
          <cell r="G28">
            <v>0</v>
          </cell>
          <cell r="H28">
            <v>0</v>
          </cell>
          <cell r="I28">
            <v>0</v>
          </cell>
          <cell r="J28">
            <v>0</v>
          </cell>
          <cell r="K28">
            <v>0</v>
          </cell>
          <cell r="L28">
            <v>0</v>
          </cell>
          <cell r="M28">
            <v>0</v>
          </cell>
          <cell r="N28">
            <v>0</v>
          </cell>
          <cell r="O28">
            <v>0</v>
          </cell>
          <cell r="P28">
            <v>0</v>
          </cell>
        </row>
        <row r="29">
          <cell r="E29">
            <v>0</v>
          </cell>
          <cell r="F29">
            <v>0</v>
          </cell>
          <cell r="G29">
            <v>0</v>
          </cell>
          <cell r="H29">
            <v>0</v>
          </cell>
          <cell r="I29">
            <v>0</v>
          </cell>
          <cell r="J29">
            <v>0</v>
          </cell>
          <cell r="K29">
            <v>0</v>
          </cell>
          <cell r="L29">
            <v>0</v>
          </cell>
          <cell r="M29">
            <v>0</v>
          </cell>
          <cell r="N29">
            <v>0</v>
          </cell>
          <cell r="O29">
            <v>0</v>
          </cell>
          <cell r="P29">
            <v>0</v>
          </cell>
        </row>
        <row r="30">
          <cell r="E30">
            <v>-89653</v>
          </cell>
          <cell r="F30">
            <v>-82893</v>
          </cell>
          <cell r="G30">
            <v>0</v>
          </cell>
          <cell r="H30">
            <v>0</v>
          </cell>
          <cell r="I30">
            <v>0</v>
          </cell>
          <cell r="J30">
            <v>0</v>
          </cell>
          <cell r="K30">
            <v>0</v>
          </cell>
          <cell r="L30">
            <v>0</v>
          </cell>
          <cell r="M30">
            <v>0</v>
          </cell>
          <cell r="N30">
            <v>0</v>
          </cell>
          <cell r="O30">
            <v>0</v>
          </cell>
          <cell r="P30">
            <v>0</v>
          </cell>
        </row>
        <row r="31">
          <cell r="E31">
            <v>0</v>
          </cell>
          <cell r="F31">
            <v>0</v>
          </cell>
          <cell r="G31">
            <v>0</v>
          </cell>
          <cell r="H31">
            <v>0</v>
          </cell>
          <cell r="I31">
            <v>0</v>
          </cell>
          <cell r="J31">
            <v>0</v>
          </cell>
          <cell r="K31">
            <v>0</v>
          </cell>
          <cell r="L31">
            <v>0</v>
          </cell>
          <cell r="M31">
            <v>0</v>
          </cell>
          <cell r="N31">
            <v>0</v>
          </cell>
          <cell r="O31">
            <v>0</v>
          </cell>
          <cell r="P31">
            <v>0</v>
          </cell>
        </row>
        <row r="32">
          <cell r="E32">
            <v>0</v>
          </cell>
          <cell r="F32">
            <v>0</v>
          </cell>
          <cell r="G32">
            <v>0</v>
          </cell>
          <cell r="H32">
            <v>0</v>
          </cell>
          <cell r="I32">
            <v>0</v>
          </cell>
          <cell r="J32">
            <v>0</v>
          </cell>
          <cell r="K32">
            <v>0</v>
          </cell>
          <cell r="L32">
            <v>0</v>
          </cell>
          <cell r="M32">
            <v>0</v>
          </cell>
          <cell r="N32">
            <v>0</v>
          </cell>
          <cell r="O32">
            <v>0</v>
          </cell>
          <cell r="P32">
            <v>0</v>
          </cell>
        </row>
        <row r="33">
          <cell r="E33">
            <v>0</v>
          </cell>
          <cell r="F33">
            <v>0</v>
          </cell>
          <cell r="G33">
            <v>0</v>
          </cell>
          <cell r="H33">
            <v>0</v>
          </cell>
          <cell r="I33">
            <v>0</v>
          </cell>
          <cell r="J33">
            <v>0</v>
          </cell>
          <cell r="K33">
            <v>0</v>
          </cell>
          <cell r="L33">
            <v>0</v>
          </cell>
          <cell r="M33">
            <v>0</v>
          </cell>
          <cell r="N33">
            <v>0</v>
          </cell>
          <cell r="O33">
            <v>0</v>
          </cell>
          <cell r="P33">
            <v>0</v>
          </cell>
        </row>
        <row r="34">
          <cell r="E34">
            <v>-3571.8085106382978</v>
          </cell>
          <cell r="F34">
            <v>-3446.8085106382978</v>
          </cell>
          <cell r="G34">
            <v>0</v>
          </cell>
          <cell r="H34">
            <v>0</v>
          </cell>
          <cell r="I34">
            <v>0</v>
          </cell>
          <cell r="J34">
            <v>0</v>
          </cell>
          <cell r="K34">
            <v>0</v>
          </cell>
          <cell r="L34">
            <v>0</v>
          </cell>
          <cell r="M34">
            <v>0</v>
          </cell>
          <cell r="N34">
            <v>0</v>
          </cell>
          <cell r="O34">
            <v>0</v>
          </cell>
          <cell r="P34">
            <v>0</v>
          </cell>
        </row>
        <row r="35">
          <cell r="E35">
            <v>0</v>
          </cell>
          <cell r="F35">
            <v>0</v>
          </cell>
          <cell r="G35">
            <v>0</v>
          </cell>
          <cell r="H35">
            <v>0</v>
          </cell>
          <cell r="I35">
            <v>0</v>
          </cell>
          <cell r="J35">
            <v>0</v>
          </cell>
          <cell r="K35">
            <v>0</v>
          </cell>
          <cell r="L35">
            <v>0</v>
          </cell>
          <cell r="M35">
            <v>0</v>
          </cell>
          <cell r="N35">
            <v>0</v>
          </cell>
          <cell r="O35">
            <v>0</v>
          </cell>
          <cell r="P35">
            <v>0</v>
          </cell>
        </row>
        <row r="36">
          <cell r="E36">
            <v>0</v>
          </cell>
          <cell r="F36">
            <v>0</v>
          </cell>
          <cell r="G36">
            <v>0</v>
          </cell>
          <cell r="H36">
            <v>0</v>
          </cell>
          <cell r="I36">
            <v>0</v>
          </cell>
          <cell r="J36">
            <v>0</v>
          </cell>
          <cell r="K36">
            <v>0</v>
          </cell>
          <cell r="L36">
            <v>0</v>
          </cell>
          <cell r="M36">
            <v>0</v>
          </cell>
          <cell r="N36">
            <v>0</v>
          </cell>
          <cell r="O36">
            <v>0</v>
          </cell>
          <cell r="P36">
            <v>0</v>
          </cell>
        </row>
        <row r="37">
          <cell r="E37">
            <v>0</v>
          </cell>
          <cell r="F37">
            <v>0</v>
          </cell>
          <cell r="G37">
            <v>0</v>
          </cell>
          <cell r="H37">
            <v>0</v>
          </cell>
          <cell r="I37">
            <v>0</v>
          </cell>
          <cell r="J37">
            <v>0</v>
          </cell>
          <cell r="K37">
            <v>0</v>
          </cell>
          <cell r="L37">
            <v>0</v>
          </cell>
          <cell r="M37">
            <v>0</v>
          </cell>
          <cell r="N37">
            <v>0</v>
          </cell>
          <cell r="O37">
            <v>0</v>
          </cell>
          <cell r="P37">
            <v>0</v>
          </cell>
        </row>
        <row r="38">
          <cell r="E38">
            <v>0</v>
          </cell>
          <cell r="F38">
            <v>0</v>
          </cell>
          <cell r="G38">
            <v>0</v>
          </cell>
          <cell r="H38">
            <v>0</v>
          </cell>
          <cell r="I38">
            <v>0</v>
          </cell>
          <cell r="J38">
            <v>0</v>
          </cell>
          <cell r="K38">
            <v>0</v>
          </cell>
          <cell r="L38">
            <v>0</v>
          </cell>
          <cell r="M38">
            <v>0</v>
          </cell>
          <cell r="N38">
            <v>0</v>
          </cell>
          <cell r="O38">
            <v>0</v>
          </cell>
          <cell r="P38">
            <v>0</v>
          </cell>
        </row>
        <row r="39">
          <cell r="E39">
            <v>0</v>
          </cell>
          <cell r="F39">
            <v>0</v>
          </cell>
          <cell r="G39">
            <v>0</v>
          </cell>
          <cell r="H39">
            <v>0</v>
          </cell>
          <cell r="I39">
            <v>0</v>
          </cell>
          <cell r="J39">
            <v>0</v>
          </cell>
          <cell r="K39">
            <v>0</v>
          </cell>
          <cell r="L39">
            <v>0</v>
          </cell>
          <cell r="M39">
            <v>0</v>
          </cell>
          <cell r="N39">
            <v>0</v>
          </cell>
          <cell r="O39">
            <v>0</v>
          </cell>
          <cell r="P39">
            <v>0</v>
          </cell>
        </row>
        <row r="40">
          <cell r="E40">
            <v>0</v>
          </cell>
          <cell r="F40">
            <v>0</v>
          </cell>
          <cell r="G40">
            <v>0</v>
          </cell>
          <cell r="H40">
            <v>0</v>
          </cell>
          <cell r="I40">
            <v>0</v>
          </cell>
          <cell r="J40">
            <v>0</v>
          </cell>
          <cell r="K40">
            <v>0</v>
          </cell>
          <cell r="L40">
            <v>0</v>
          </cell>
          <cell r="M40">
            <v>0</v>
          </cell>
          <cell r="N40">
            <v>0</v>
          </cell>
          <cell r="O40">
            <v>0</v>
          </cell>
          <cell r="P40">
            <v>0</v>
          </cell>
        </row>
        <row r="41">
          <cell r="E41">
            <v>-21548</v>
          </cell>
          <cell r="F41">
            <v>-1256</v>
          </cell>
          <cell r="G41">
            <v>0</v>
          </cell>
          <cell r="H41">
            <v>0</v>
          </cell>
          <cell r="I41">
            <v>0</v>
          </cell>
          <cell r="J41">
            <v>0</v>
          </cell>
          <cell r="K41">
            <v>0</v>
          </cell>
          <cell r="L41">
            <v>0</v>
          </cell>
          <cell r="M41">
            <v>0</v>
          </cell>
          <cell r="N41">
            <v>0</v>
          </cell>
          <cell r="O41">
            <v>0</v>
          </cell>
          <cell r="P41">
            <v>0</v>
          </cell>
        </row>
        <row r="42">
          <cell r="E42">
            <v>0</v>
          </cell>
          <cell r="F42">
            <v>0</v>
          </cell>
          <cell r="G42">
            <v>0</v>
          </cell>
          <cell r="H42">
            <v>0</v>
          </cell>
          <cell r="I42">
            <v>0</v>
          </cell>
          <cell r="J42">
            <v>0</v>
          </cell>
          <cell r="K42">
            <v>0</v>
          </cell>
          <cell r="L42">
            <v>0</v>
          </cell>
          <cell r="M42">
            <v>0</v>
          </cell>
          <cell r="N42">
            <v>0</v>
          </cell>
          <cell r="O42">
            <v>0</v>
          </cell>
          <cell r="P42">
            <v>0</v>
          </cell>
        </row>
        <row r="43">
          <cell r="E43">
            <v>-111201</v>
          </cell>
          <cell r="F43">
            <v>-84149</v>
          </cell>
          <cell r="G43">
            <v>0</v>
          </cell>
          <cell r="H43">
            <v>0</v>
          </cell>
          <cell r="I43">
            <v>0</v>
          </cell>
          <cell r="J43">
            <v>0</v>
          </cell>
          <cell r="K43">
            <v>0</v>
          </cell>
          <cell r="L43">
            <v>0</v>
          </cell>
          <cell r="M43">
            <v>0</v>
          </cell>
          <cell r="N43">
            <v>0</v>
          </cell>
          <cell r="O43">
            <v>0</v>
          </cell>
          <cell r="P43">
            <v>0</v>
          </cell>
        </row>
        <row r="44">
          <cell r="E44">
            <v>0</v>
          </cell>
          <cell r="F44">
            <v>0</v>
          </cell>
          <cell r="G44">
            <v>0</v>
          </cell>
          <cell r="H44">
            <v>0</v>
          </cell>
          <cell r="I44">
            <v>0</v>
          </cell>
          <cell r="J44">
            <v>0</v>
          </cell>
          <cell r="K44">
            <v>0</v>
          </cell>
          <cell r="L44">
            <v>0</v>
          </cell>
          <cell r="M44">
            <v>0</v>
          </cell>
          <cell r="N44">
            <v>0</v>
          </cell>
          <cell r="O44">
            <v>0</v>
          </cell>
          <cell r="P44">
            <v>0</v>
          </cell>
        </row>
        <row r="45">
          <cell r="E45">
            <v>0</v>
          </cell>
          <cell r="F45">
            <v>0</v>
          </cell>
          <cell r="G45">
            <v>0</v>
          </cell>
          <cell r="H45">
            <v>0</v>
          </cell>
          <cell r="I45">
            <v>0</v>
          </cell>
          <cell r="J45">
            <v>0</v>
          </cell>
          <cell r="K45">
            <v>0</v>
          </cell>
          <cell r="L45">
            <v>0</v>
          </cell>
          <cell r="M45">
            <v>0</v>
          </cell>
          <cell r="N45">
            <v>0</v>
          </cell>
          <cell r="O45">
            <v>0</v>
          </cell>
          <cell r="P45">
            <v>0</v>
          </cell>
        </row>
        <row r="46">
          <cell r="E46">
            <v>0</v>
          </cell>
          <cell r="F46">
            <v>0</v>
          </cell>
          <cell r="G46">
            <v>0</v>
          </cell>
          <cell r="H46">
            <v>0</v>
          </cell>
          <cell r="I46">
            <v>0</v>
          </cell>
          <cell r="J46">
            <v>0</v>
          </cell>
          <cell r="K46">
            <v>0</v>
          </cell>
          <cell r="L46">
            <v>0</v>
          </cell>
          <cell r="M46">
            <v>0</v>
          </cell>
          <cell r="N46">
            <v>0</v>
          </cell>
          <cell r="O46">
            <v>0</v>
          </cell>
          <cell r="P46">
            <v>0</v>
          </cell>
        </row>
        <row r="47">
          <cell r="E47">
            <v>0</v>
          </cell>
          <cell r="F47">
            <v>0</v>
          </cell>
          <cell r="G47">
            <v>0</v>
          </cell>
          <cell r="H47">
            <v>0</v>
          </cell>
          <cell r="I47">
            <v>0</v>
          </cell>
          <cell r="J47">
            <v>0</v>
          </cell>
          <cell r="K47">
            <v>0</v>
          </cell>
          <cell r="L47">
            <v>0</v>
          </cell>
          <cell r="M47">
            <v>0</v>
          </cell>
          <cell r="N47">
            <v>0</v>
          </cell>
          <cell r="O47">
            <v>0</v>
          </cell>
          <cell r="P47">
            <v>0</v>
          </cell>
        </row>
        <row r="48">
          <cell r="E48">
            <v>0</v>
          </cell>
          <cell r="F48">
            <v>0</v>
          </cell>
          <cell r="G48">
            <v>0</v>
          </cell>
          <cell r="H48">
            <v>0</v>
          </cell>
          <cell r="I48">
            <v>0</v>
          </cell>
          <cell r="J48">
            <v>0</v>
          </cell>
          <cell r="K48">
            <v>0</v>
          </cell>
          <cell r="L48">
            <v>0</v>
          </cell>
          <cell r="M48">
            <v>0</v>
          </cell>
          <cell r="N48">
            <v>0</v>
          </cell>
          <cell r="O48">
            <v>0</v>
          </cell>
          <cell r="P48">
            <v>0</v>
          </cell>
        </row>
        <row r="49">
          <cell r="E49">
            <v>0</v>
          </cell>
          <cell r="F49">
            <v>0</v>
          </cell>
          <cell r="G49">
            <v>0</v>
          </cell>
          <cell r="H49">
            <v>0</v>
          </cell>
          <cell r="I49">
            <v>0</v>
          </cell>
          <cell r="J49">
            <v>0</v>
          </cell>
          <cell r="K49">
            <v>0</v>
          </cell>
          <cell r="L49">
            <v>0</v>
          </cell>
          <cell r="M49">
            <v>0</v>
          </cell>
          <cell r="N49">
            <v>0</v>
          </cell>
          <cell r="O49">
            <v>0</v>
          </cell>
          <cell r="P49">
            <v>0</v>
          </cell>
        </row>
        <row r="50">
          <cell r="E50">
            <v>0</v>
          </cell>
          <cell r="F50">
            <v>0</v>
          </cell>
          <cell r="G50">
            <v>0</v>
          </cell>
          <cell r="H50">
            <v>0</v>
          </cell>
          <cell r="I50">
            <v>0</v>
          </cell>
          <cell r="J50">
            <v>0</v>
          </cell>
          <cell r="K50">
            <v>0</v>
          </cell>
          <cell r="L50">
            <v>0</v>
          </cell>
          <cell r="M50">
            <v>0</v>
          </cell>
          <cell r="N50">
            <v>0</v>
          </cell>
          <cell r="O50">
            <v>0</v>
          </cell>
          <cell r="P50">
            <v>0</v>
          </cell>
        </row>
        <row r="51">
          <cell r="E51">
            <v>0</v>
          </cell>
          <cell r="F51">
            <v>0</v>
          </cell>
          <cell r="G51">
            <v>0</v>
          </cell>
          <cell r="H51">
            <v>0</v>
          </cell>
          <cell r="I51">
            <v>0</v>
          </cell>
          <cell r="J51">
            <v>0</v>
          </cell>
          <cell r="K51">
            <v>0</v>
          </cell>
          <cell r="L51">
            <v>0</v>
          </cell>
          <cell r="M51">
            <v>0</v>
          </cell>
          <cell r="N51">
            <v>0</v>
          </cell>
          <cell r="O51">
            <v>0</v>
          </cell>
          <cell r="P51">
            <v>0</v>
          </cell>
        </row>
        <row r="52">
          <cell r="E52">
            <v>0</v>
          </cell>
          <cell r="F52">
            <v>0</v>
          </cell>
          <cell r="G52">
            <v>0</v>
          </cell>
          <cell r="H52">
            <v>0</v>
          </cell>
          <cell r="I52">
            <v>0</v>
          </cell>
          <cell r="J52">
            <v>0</v>
          </cell>
          <cell r="K52">
            <v>0</v>
          </cell>
          <cell r="L52">
            <v>0</v>
          </cell>
          <cell r="M52">
            <v>0</v>
          </cell>
          <cell r="N52">
            <v>0</v>
          </cell>
          <cell r="O52">
            <v>0</v>
          </cell>
          <cell r="P52">
            <v>0</v>
          </cell>
        </row>
        <row r="53">
          <cell r="E53">
            <v>0</v>
          </cell>
          <cell r="F53">
            <v>0</v>
          </cell>
          <cell r="G53">
            <v>0</v>
          </cell>
          <cell r="H53">
            <v>0</v>
          </cell>
          <cell r="I53">
            <v>0</v>
          </cell>
          <cell r="J53">
            <v>0</v>
          </cell>
          <cell r="K53">
            <v>0</v>
          </cell>
          <cell r="L53">
            <v>0</v>
          </cell>
          <cell r="M53">
            <v>0</v>
          </cell>
          <cell r="N53">
            <v>0</v>
          </cell>
          <cell r="O53">
            <v>0</v>
          </cell>
          <cell r="P53">
            <v>0</v>
          </cell>
        </row>
        <row r="54">
          <cell r="E54">
            <v>0</v>
          </cell>
          <cell r="F54">
            <v>0</v>
          </cell>
          <cell r="G54">
            <v>0</v>
          </cell>
          <cell r="H54">
            <v>0</v>
          </cell>
          <cell r="I54">
            <v>0</v>
          </cell>
          <cell r="J54">
            <v>0</v>
          </cell>
          <cell r="K54">
            <v>0</v>
          </cell>
          <cell r="L54">
            <v>0</v>
          </cell>
          <cell r="M54">
            <v>0</v>
          </cell>
          <cell r="N54">
            <v>0</v>
          </cell>
          <cell r="O54">
            <v>0</v>
          </cell>
          <cell r="P54">
            <v>0</v>
          </cell>
        </row>
        <row r="55">
          <cell r="E55">
            <v>0</v>
          </cell>
          <cell r="F55">
            <v>0</v>
          </cell>
          <cell r="G55">
            <v>0</v>
          </cell>
          <cell r="H55">
            <v>0</v>
          </cell>
          <cell r="I55">
            <v>0</v>
          </cell>
          <cell r="J55">
            <v>0</v>
          </cell>
          <cell r="K55">
            <v>0</v>
          </cell>
          <cell r="L55">
            <v>0</v>
          </cell>
          <cell r="M55">
            <v>0</v>
          </cell>
          <cell r="N55">
            <v>0</v>
          </cell>
          <cell r="O55">
            <v>0</v>
          </cell>
          <cell r="P55">
            <v>0</v>
          </cell>
        </row>
        <row r="56">
          <cell r="E56">
            <v>0</v>
          </cell>
          <cell r="F56">
            <v>0</v>
          </cell>
          <cell r="G56">
            <v>0</v>
          </cell>
          <cell r="H56">
            <v>0</v>
          </cell>
          <cell r="I56">
            <v>0</v>
          </cell>
          <cell r="J56">
            <v>0</v>
          </cell>
          <cell r="K56">
            <v>0</v>
          </cell>
          <cell r="L56">
            <v>0</v>
          </cell>
          <cell r="M56">
            <v>0</v>
          </cell>
          <cell r="N56">
            <v>0</v>
          </cell>
          <cell r="O56">
            <v>0</v>
          </cell>
          <cell r="P56">
            <v>0</v>
          </cell>
        </row>
        <row r="57">
          <cell r="E57">
            <v>0</v>
          </cell>
          <cell r="F57">
            <v>0</v>
          </cell>
          <cell r="G57">
            <v>0</v>
          </cell>
          <cell r="H57">
            <v>0</v>
          </cell>
          <cell r="I57">
            <v>0</v>
          </cell>
          <cell r="J57">
            <v>0</v>
          </cell>
          <cell r="K57">
            <v>0</v>
          </cell>
          <cell r="L57">
            <v>0</v>
          </cell>
          <cell r="M57">
            <v>0</v>
          </cell>
          <cell r="N57">
            <v>0</v>
          </cell>
          <cell r="O57">
            <v>0</v>
          </cell>
          <cell r="P57">
            <v>0</v>
          </cell>
        </row>
        <row r="58">
          <cell r="E58">
            <v>0</v>
          </cell>
          <cell r="F58">
            <v>0</v>
          </cell>
          <cell r="G58">
            <v>0</v>
          </cell>
          <cell r="H58">
            <v>0</v>
          </cell>
          <cell r="I58">
            <v>0</v>
          </cell>
          <cell r="J58">
            <v>0</v>
          </cell>
          <cell r="K58">
            <v>0</v>
          </cell>
          <cell r="L58">
            <v>0</v>
          </cell>
          <cell r="M58">
            <v>0</v>
          </cell>
          <cell r="N58">
            <v>0</v>
          </cell>
          <cell r="O58">
            <v>0</v>
          </cell>
          <cell r="P58">
            <v>0</v>
          </cell>
        </row>
        <row r="59">
          <cell r="E59">
            <v>0</v>
          </cell>
          <cell r="F59">
            <v>0</v>
          </cell>
          <cell r="G59">
            <v>0</v>
          </cell>
          <cell r="H59">
            <v>0</v>
          </cell>
          <cell r="I59">
            <v>0</v>
          </cell>
          <cell r="J59">
            <v>0</v>
          </cell>
          <cell r="K59">
            <v>0</v>
          </cell>
          <cell r="L59">
            <v>0</v>
          </cell>
          <cell r="M59">
            <v>0</v>
          </cell>
          <cell r="N59">
            <v>0</v>
          </cell>
          <cell r="O59">
            <v>0</v>
          </cell>
          <cell r="P59">
            <v>0</v>
          </cell>
        </row>
        <row r="60">
          <cell r="E60">
            <v>0</v>
          </cell>
          <cell r="F60">
            <v>0</v>
          </cell>
          <cell r="G60">
            <v>0</v>
          </cell>
          <cell r="H60">
            <v>0</v>
          </cell>
          <cell r="I60">
            <v>0</v>
          </cell>
          <cell r="J60">
            <v>0</v>
          </cell>
          <cell r="K60">
            <v>0</v>
          </cell>
          <cell r="L60">
            <v>0</v>
          </cell>
          <cell r="M60">
            <v>0</v>
          </cell>
          <cell r="N60">
            <v>0</v>
          </cell>
          <cell r="O60">
            <v>0</v>
          </cell>
          <cell r="P60">
            <v>0</v>
          </cell>
        </row>
        <row r="61">
          <cell r="E61">
            <v>0</v>
          </cell>
          <cell r="F61">
            <v>0</v>
          </cell>
          <cell r="G61">
            <v>0</v>
          </cell>
          <cell r="H61">
            <v>0</v>
          </cell>
          <cell r="I61">
            <v>0</v>
          </cell>
          <cell r="J61">
            <v>0</v>
          </cell>
          <cell r="K61">
            <v>0</v>
          </cell>
          <cell r="L61">
            <v>0</v>
          </cell>
          <cell r="M61">
            <v>0</v>
          </cell>
          <cell r="N61">
            <v>0</v>
          </cell>
          <cell r="O61">
            <v>0</v>
          </cell>
          <cell r="P61">
            <v>0</v>
          </cell>
        </row>
        <row r="62">
          <cell r="E62">
            <v>20954.15992907801</v>
          </cell>
          <cell r="F62">
            <v>20803.626595744681</v>
          </cell>
          <cell r="G62">
            <v>0</v>
          </cell>
          <cell r="H62">
            <v>0</v>
          </cell>
          <cell r="I62">
            <v>0</v>
          </cell>
          <cell r="J62">
            <v>0</v>
          </cell>
          <cell r="K62">
            <v>0</v>
          </cell>
          <cell r="L62">
            <v>0</v>
          </cell>
          <cell r="M62">
            <v>0</v>
          </cell>
          <cell r="N62">
            <v>0</v>
          </cell>
          <cell r="O62">
            <v>0</v>
          </cell>
          <cell r="P62">
            <v>0</v>
          </cell>
        </row>
        <row r="63">
          <cell r="E63">
            <v>0</v>
          </cell>
          <cell r="F63">
            <v>0</v>
          </cell>
          <cell r="G63">
            <v>0</v>
          </cell>
          <cell r="H63">
            <v>0</v>
          </cell>
          <cell r="I63">
            <v>0</v>
          </cell>
          <cell r="J63">
            <v>0</v>
          </cell>
          <cell r="K63">
            <v>0</v>
          </cell>
          <cell r="L63">
            <v>0</v>
          </cell>
          <cell r="M63">
            <v>0</v>
          </cell>
          <cell r="N63">
            <v>0</v>
          </cell>
          <cell r="O63">
            <v>0</v>
          </cell>
          <cell r="P63">
            <v>0</v>
          </cell>
        </row>
        <row r="64">
          <cell r="E64">
            <v>0</v>
          </cell>
          <cell r="F64">
            <v>0</v>
          </cell>
          <cell r="G64">
            <v>0</v>
          </cell>
          <cell r="H64">
            <v>0</v>
          </cell>
          <cell r="I64">
            <v>0</v>
          </cell>
          <cell r="J64">
            <v>0</v>
          </cell>
          <cell r="K64">
            <v>0</v>
          </cell>
          <cell r="L64">
            <v>0</v>
          </cell>
          <cell r="M64">
            <v>0</v>
          </cell>
          <cell r="N64">
            <v>0</v>
          </cell>
          <cell r="O64">
            <v>0</v>
          </cell>
          <cell r="P64">
            <v>0</v>
          </cell>
        </row>
        <row r="65">
          <cell r="E65">
            <v>13096.631205673761</v>
          </cell>
          <cell r="F65">
            <v>12638.297872340427</v>
          </cell>
          <cell r="G65">
            <v>0</v>
          </cell>
          <cell r="H65">
            <v>0</v>
          </cell>
          <cell r="I65">
            <v>0</v>
          </cell>
          <cell r="J65">
            <v>0</v>
          </cell>
          <cell r="K65">
            <v>0</v>
          </cell>
          <cell r="L65">
            <v>0</v>
          </cell>
          <cell r="M65">
            <v>0</v>
          </cell>
          <cell r="N65">
            <v>0</v>
          </cell>
          <cell r="O65">
            <v>0</v>
          </cell>
          <cell r="P65">
            <v>0</v>
          </cell>
        </row>
        <row r="66">
          <cell r="E66">
            <v>0</v>
          </cell>
          <cell r="F66">
            <v>0</v>
          </cell>
          <cell r="G66">
            <v>0</v>
          </cell>
          <cell r="H66">
            <v>0</v>
          </cell>
          <cell r="I66">
            <v>0</v>
          </cell>
          <cell r="J66">
            <v>0</v>
          </cell>
          <cell r="K66">
            <v>0</v>
          </cell>
          <cell r="L66">
            <v>0</v>
          </cell>
          <cell r="M66">
            <v>0</v>
          </cell>
          <cell r="N66">
            <v>0</v>
          </cell>
          <cell r="O66">
            <v>0</v>
          </cell>
          <cell r="P66">
            <v>0</v>
          </cell>
        </row>
        <row r="67">
          <cell r="E67">
            <v>0</v>
          </cell>
          <cell r="F67">
            <v>0</v>
          </cell>
          <cell r="G67">
            <v>0</v>
          </cell>
          <cell r="H67">
            <v>0</v>
          </cell>
          <cell r="I67">
            <v>0</v>
          </cell>
          <cell r="J67">
            <v>0</v>
          </cell>
          <cell r="K67">
            <v>0</v>
          </cell>
          <cell r="L67">
            <v>0</v>
          </cell>
          <cell r="M67">
            <v>0</v>
          </cell>
          <cell r="N67">
            <v>0</v>
          </cell>
          <cell r="O67">
            <v>0</v>
          </cell>
          <cell r="P67">
            <v>0</v>
          </cell>
        </row>
        <row r="68">
          <cell r="E68">
            <v>0</v>
          </cell>
          <cell r="F68">
            <v>0</v>
          </cell>
          <cell r="G68">
            <v>0</v>
          </cell>
          <cell r="H68">
            <v>0</v>
          </cell>
          <cell r="I68">
            <v>0</v>
          </cell>
          <cell r="J68">
            <v>0</v>
          </cell>
          <cell r="K68">
            <v>0</v>
          </cell>
          <cell r="L68">
            <v>0</v>
          </cell>
          <cell r="M68">
            <v>0</v>
          </cell>
          <cell r="N68">
            <v>0</v>
          </cell>
          <cell r="O68">
            <v>0</v>
          </cell>
          <cell r="P68">
            <v>0</v>
          </cell>
        </row>
        <row r="69">
          <cell r="E69">
            <v>0</v>
          </cell>
          <cell r="F69">
            <v>0</v>
          </cell>
          <cell r="G69">
            <v>0</v>
          </cell>
          <cell r="H69">
            <v>0</v>
          </cell>
          <cell r="I69">
            <v>0</v>
          </cell>
          <cell r="J69">
            <v>0</v>
          </cell>
          <cell r="K69">
            <v>0</v>
          </cell>
          <cell r="L69">
            <v>0</v>
          </cell>
          <cell r="M69">
            <v>0</v>
          </cell>
          <cell r="N69">
            <v>0</v>
          </cell>
          <cell r="O69">
            <v>0</v>
          </cell>
          <cell r="P69">
            <v>0</v>
          </cell>
        </row>
        <row r="70">
          <cell r="E70">
            <v>0</v>
          </cell>
          <cell r="F70">
            <v>0</v>
          </cell>
          <cell r="G70">
            <v>0</v>
          </cell>
          <cell r="H70">
            <v>0</v>
          </cell>
          <cell r="I70">
            <v>0</v>
          </cell>
          <cell r="J70">
            <v>0</v>
          </cell>
          <cell r="K70">
            <v>0</v>
          </cell>
          <cell r="L70">
            <v>0</v>
          </cell>
          <cell r="M70">
            <v>0</v>
          </cell>
          <cell r="N70">
            <v>0</v>
          </cell>
          <cell r="O70">
            <v>0</v>
          </cell>
          <cell r="P70">
            <v>0</v>
          </cell>
        </row>
        <row r="71">
          <cell r="E71">
            <v>0</v>
          </cell>
          <cell r="F71">
            <v>0</v>
          </cell>
          <cell r="G71">
            <v>0</v>
          </cell>
          <cell r="H71">
            <v>0</v>
          </cell>
          <cell r="I71">
            <v>0</v>
          </cell>
          <cell r="J71">
            <v>0</v>
          </cell>
          <cell r="K71">
            <v>0</v>
          </cell>
          <cell r="L71">
            <v>0</v>
          </cell>
          <cell r="M71">
            <v>0</v>
          </cell>
          <cell r="N71">
            <v>0</v>
          </cell>
          <cell r="O71">
            <v>0</v>
          </cell>
          <cell r="P71">
            <v>0</v>
          </cell>
        </row>
        <row r="72">
          <cell r="E72">
            <v>0</v>
          </cell>
          <cell r="F72">
            <v>0</v>
          </cell>
          <cell r="G72">
            <v>0</v>
          </cell>
          <cell r="H72">
            <v>0</v>
          </cell>
          <cell r="I72">
            <v>0</v>
          </cell>
          <cell r="J72">
            <v>0</v>
          </cell>
          <cell r="K72">
            <v>0</v>
          </cell>
          <cell r="L72">
            <v>0</v>
          </cell>
          <cell r="M72">
            <v>0</v>
          </cell>
          <cell r="N72">
            <v>0</v>
          </cell>
          <cell r="O72">
            <v>0</v>
          </cell>
          <cell r="P72">
            <v>0</v>
          </cell>
        </row>
        <row r="73">
          <cell r="E73">
            <v>0</v>
          </cell>
          <cell r="F73">
            <v>0</v>
          </cell>
          <cell r="G73">
            <v>0</v>
          </cell>
          <cell r="H73">
            <v>0</v>
          </cell>
          <cell r="I73">
            <v>0</v>
          </cell>
          <cell r="J73">
            <v>0</v>
          </cell>
          <cell r="K73">
            <v>0</v>
          </cell>
          <cell r="L73">
            <v>0</v>
          </cell>
          <cell r="M73">
            <v>0</v>
          </cell>
          <cell r="N73">
            <v>0</v>
          </cell>
          <cell r="O73">
            <v>0</v>
          </cell>
          <cell r="P73">
            <v>0</v>
          </cell>
        </row>
        <row r="74">
          <cell r="E74">
            <v>0</v>
          </cell>
          <cell r="F74">
            <v>0</v>
          </cell>
          <cell r="G74">
            <v>0</v>
          </cell>
          <cell r="H74">
            <v>0</v>
          </cell>
          <cell r="I74">
            <v>0</v>
          </cell>
          <cell r="J74">
            <v>0</v>
          </cell>
          <cell r="K74">
            <v>0</v>
          </cell>
          <cell r="L74">
            <v>0</v>
          </cell>
          <cell r="M74">
            <v>0</v>
          </cell>
          <cell r="N74">
            <v>0</v>
          </cell>
          <cell r="O74">
            <v>0</v>
          </cell>
          <cell r="P74">
            <v>0</v>
          </cell>
        </row>
        <row r="75">
          <cell r="E75">
            <v>2200</v>
          </cell>
          <cell r="F75">
            <v>2200</v>
          </cell>
          <cell r="G75">
            <v>0</v>
          </cell>
          <cell r="H75">
            <v>0</v>
          </cell>
          <cell r="I75">
            <v>0</v>
          </cell>
          <cell r="J75">
            <v>0</v>
          </cell>
          <cell r="K75">
            <v>0</v>
          </cell>
          <cell r="L75">
            <v>0</v>
          </cell>
          <cell r="M75">
            <v>0</v>
          </cell>
          <cell r="N75">
            <v>0</v>
          </cell>
          <cell r="O75">
            <v>0</v>
          </cell>
          <cell r="P75">
            <v>0</v>
          </cell>
        </row>
        <row r="76">
          <cell r="E76">
            <v>0</v>
          </cell>
          <cell r="F76">
            <v>0</v>
          </cell>
          <cell r="G76">
            <v>0</v>
          </cell>
          <cell r="H76">
            <v>0</v>
          </cell>
          <cell r="I76">
            <v>0</v>
          </cell>
          <cell r="J76">
            <v>0</v>
          </cell>
          <cell r="K76">
            <v>0</v>
          </cell>
          <cell r="L76">
            <v>0</v>
          </cell>
          <cell r="M76">
            <v>0</v>
          </cell>
          <cell r="N76">
            <v>0</v>
          </cell>
          <cell r="O76">
            <v>0</v>
          </cell>
          <cell r="P76">
            <v>0</v>
          </cell>
        </row>
        <row r="77">
          <cell r="E77">
            <v>0</v>
          </cell>
          <cell r="F77">
            <v>0</v>
          </cell>
          <cell r="G77">
            <v>0</v>
          </cell>
          <cell r="H77">
            <v>0</v>
          </cell>
          <cell r="I77">
            <v>0</v>
          </cell>
          <cell r="J77">
            <v>0</v>
          </cell>
          <cell r="K77">
            <v>0</v>
          </cell>
          <cell r="L77">
            <v>0</v>
          </cell>
          <cell r="M77">
            <v>0</v>
          </cell>
          <cell r="N77">
            <v>0</v>
          </cell>
          <cell r="O77">
            <v>0</v>
          </cell>
          <cell r="P77">
            <v>0</v>
          </cell>
        </row>
        <row r="78">
          <cell r="E78">
            <v>0</v>
          </cell>
          <cell r="F78">
            <v>0</v>
          </cell>
          <cell r="G78">
            <v>0</v>
          </cell>
          <cell r="H78">
            <v>0</v>
          </cell>
          <cell r="I78">
            <v>0</v>
          </cell>
          <cell r="J78">
            <v>0</v>
          </cell>
          <cell r="K78">
            <v>0</v>
          </cell>
          <cell r="L78">
            <v>0</v>
          </cell>
          <cell r="M78">
            <v>0</v>
          </cell>
          <cell r="N78">
            <v>0</v>
          </cell>
          <cell r="O78">
            <v>0</v>
          </cell>
          <cell r="P78">
            <v>0</v>
          </cell>
        </row>
        <row r="79">
          <cell r="E79">
            <v>0</v>
          </cell>
          <cell r="F79">
            <v>0</v>
          </cell>
          <cell r="G79">
            <v>0</v>
          </cell>
          <cell r="H79">
            <v>0</v>
          </cell>
          <cell r="I79">
            <v>0</v>
          </cell>
          <cell r="J79">
            <v>0</v>
          </cell>
          <cell r="K79">
            <v>0</v>
          </cell>
          <cell r="L79">
            <v>0</v>
          </cell>
          <cell r="M79">
            <v>0</v>
          </cell>
          <cell r="N79">
            <v>0</v>
          </cell>
          <cell r="O79">
            <v>0</v>
          </cell>
          <cell r="P79">
            <v>0</v>
          </cell>
        </row>
        <row r="80">
          <cell r="E80">
            <v>0</v>
          </cell>
          <cell r="F80">
            <v>0</v>
          </cell>
          <cell r="G80">
            <v>0</v>
          </cell>
          <cell r="H80">
            <v>0</v>
          </cell>
          <cell r="I80">
            <v>0</v>
          </cell>
          <cell r="J80">
            <v>0</v>
          </cell>
          <cell r="K80">
            <v>0</v>
          </cell>
          <cell r="L80">
            <v>0</v>
          </cell>
          <cell r="M80">
            <v>0</v>
          </cell>
          <cell r="N80">
            <v>0</v>
          </cell>
          <cell r="O80">
            <v>0</v>
          </cell>
          <cell r="P80">
            <v>0</v>
          </cell>
        </row>
        <row r="81">
          <cell r="E81">
            <v>0</v>
          </cell>
          <cell r="F81">
            <v>0</v>
          </cell>
          <cell r="G81">
            <v>0</v>
          </cell>
          <cell r="H81">
            <v>0</v>
          </cell>
          <cell r="I81">
            <v>0</v>
          </cell>
          <cell r="J81">
            <v>0</v>
          </cell>
          <cell r="K81">
            <v>0</v>
          </cell>
          <cell r="L81">
            <v>0</v>
          </cell>
          <cell r="M81">
            <v>0</v>
          </cell>
          <cell r="N81">
            <v>0</v>
          </cell>
          <cell r="O81">
            <v>0</v>
          </cell>
          <cell r="P81">
            <v>0</v>
          </cell>
        </row>
        <row r="82">
          <cell r="E82">
            <v>0</v>
          </cell>
          <cell r="F82">
            <v>0</v>
          </cell>
          <cell r="G82">
            <v>0</v>
          </cell>
          <cell r="H82">
            <v>0</v>
          </cell>
          <cell r="I82">
            <v>0</v>
          </cell>
          <cell r="J82">
            <v>0</v>
          </cell>
          <cell r="K82">
            <v>0</v>
          </cell>
          <cell r="L82">
            <v>0</v>
          </cell>
          <cell r="M82">
            <v>0</v>
          </cell>
          <cell r="N82">
            <v>0</v>
          </cell>
          <cell r="O82">
            <v>0</v>
          </cell>
          <cell r="P82">
            <v>0</v>
          </cell>
        </row>
        <row r="83">
          <cell r="E83">
            <v>0</v>
          </cell>
          <cell r="F83">
            <v>0</v>
          </cell>
          <cell r="G83">
            <v>0</v>
          </cell>
          <cell r="H83">
            <v>0</v>
          </cell>
          <cell r="I83">
            <v>0</v>
          </cell>
          <cell r="J83">
            <v>0</v>
          </cell>
          <cell r="K83">
            <v>0</v>
          </cell>
          <cell r="L83">
            <v>0</v>
          </cell>
          <cell r="M83">
            <v>0</v>
          </cell>
          <cell r="N83">
            <v>0</v>
          </cell>
          <cell r="O83">
            <v>0</v>
          </cell>
          <cell r="P83">
            <v>0</v>
          </cell>
        </row>
        <row r="84">
          <cell r="E84">
            <v>0</v>
          </cell>
          <cell r="F84">
            <v>0</v>
          </cell>
          <cell r="G84">
            <v>0</v>
          </cell>
          <cell r="H84">
            <v>0</v>
          </cell>
          <cell r="I84">
            <v>0</v>
          </cell>
          <cell r="J84">
            <v>0</v>
          </cell>
          <cell r="K84">
            <v>0</v>
          </cell>
          <cell r="L84">
            <v>0</v>
          </cell>
          <cell r="M84">
            <v>0</v>
          </cell>
          <cell r="N84">
            <v>0</v>
          </cell>
          <cell r="O84">
            <v>0</v>
          </cell>
          <cell r="P84">
            <v>0</v>
          </cell>
        </row>
        <row r="85">
          <cell r="E85">
            <v>0</v>
          </cell>
          <cell r="F85">
            <v>0</v>
          </cell>
          <cell r="G85">
            <v>0</v>
          </cell>
          <cell r="H85">
            <v>0</v>
          </cell>
          <cell r="I85">
            <v>0</v>
          </cell>
          <cell r="J85">
            <v>0</v>
          </cell>
          <cell r="K85">
            <v>0</v>
          </cell>
          <cell r="L85">
            <v>0</v>
          </cell>
          <cell r="M85">
            <v>0</v>
          </cell>
          <cell r="N85">
            <v>0</v>
          </cell>
          <cell r="O85">
            <v>0</v>
          </cell>
          <cell r="P85">
            <v>0</v>
          </cell>
        </row>
        <row r="86">
          <cell r="E86">
            <v>1000</v>
          </cell>
          <cell r="F86">
            <v>1000</v>
          </cell>
          <cell r="G86">
            <v>0</v>
          </cell>
          <cell r="H86">
            <v>0</v>
          </cell>
          <cell r="I86">
            <v>0</v>
          </cell>
          <cell r="J86">
            <v>0</v>
          </cell>
          <cell r="K86">
            <v>0</v>
          </cell>
          <cell r="L86">
            <v>0</v>
          </cell>
          <cell r="M86">
            <v>0</v>
          </cell>
          <cell r="N86">
            <v>0</v>
          </cell>
          <cell r="O86">
            <v>0</v>
          </cell>
          <cell r="P86">
            <v>0</v>
          </cell>
        </row>
        <row r="87">
          <cell r="E87">
            <v>0</v>
          </cell>
          <cell r="F87">
            <v>0</v>
          </cell>
          <cell r="G87">
            <v>0</v>
          </cell>
          <cell r="H87">
            <v>0</v>
          </cell>
          <cell r="I87">
            <v>0</v>
          </cell>
          <cell r="J87">
            <v>0</v>
          </cell>
          <cell r="K87">
            <v>0</v>
          </cell>
          <cell r="L87">
            <v>0</v>
          </cell>
          <cell r="M87">
            <v>0</v>
          </cell>
          <cell r="N87">
            <v>0</v>
          </cell>
          <cell r="O87">
            <v>0</v>
          </cell>
          <cell r="P87">
            <v>0</v>
          </cell>
        </row>
        <row r="88">
          <cell r="E88">
            <v>0</v>
          </cell>
          <cell r="F88">
            <v>0</v>
          </cell>
          <cell r="G88">
            <v>0</v>
          </cell>
          <cell r="H88">
            <v>0</v>
          </cell>
          <cell r="I88">
            <v>0</v>
          </cell>
          <cell r="J88">
            <v>0</v>
          </cell>
          <cell r="K88">
            <v>0</v>
          </cell>
          <cell r="L88">
            <v>0</v>
          </cell>
          <cell r="M88">
            <v>0</v>
          </cell>
          <cell r="N88">
            <v>0</v>
          </cell>
          <cell r="O88">
            <v>0</v>
          </cell>
          <cell r="P88">
            <v>0</v>
          </cell>
        </row>
        <row r="89">
          <cell r="E89">
            <v>0</v>
          </cell>
          <cell r="F89">
            <v>0</v>
          </cell>
          <cell r="G89">
            <v>0</v>
          </cell>
          <cell r="H89">
            <v>0</v>
          </cell>
          <cell r="I89">
            <v>0</v>
          </cell>
          <cell r="J89">
            <v>0</v>
          </cell>
          <cell r="K89">
            <v>0</v>
          </cell>
          <cell r="L89">
            <v>0</v>
          </cell>
          <cell r="M89">
            <v>0</v>
          </cell>
          <cell r="N89">
            <v>0</v>
          </cell>
          <cell r="O89">
            <v>0</v>
          </cell>
          <cell r="P89">
            <v>0</v>
          </cell>
        </row>
        <row r="90">
          <cell r="E90">
            <v>0</v>
          </cell>
          <cell r="F90">
            <v>0</v>
          </cell>
          <cell r="G90">
            <v>0</v>
          </cell>
          <cell r="H90">
            <v>0</v>
          </cell>
          <cell r="I90">
            <v>0</v>
          </cell>
          <cell r="J90">
            <v>0</v>
          </cell>
          <cell r="K90">
            <v>0</v>
          </cell>
          <cell r="L90">
            <v>0</v>
          </cell>
          <cell r="M90">
            <v>0</v>
          </cell>
          <cell r="N90">
            <v>0</v>
          </cell>
          <cell r="O90">
            <v>0</v>
          </cell>
          <cell r="P90">
            <v>0</v>
          </cell>
        </row>
        <row r="91">
          <cell r="E91">
            <v>0</v>
          </cell>
          <cell r="F91">
            <v>0</v>
          </cell>
          <cell r="G91">
            <v>0</v>
          </cell>
          <cell r="H91">
            <v>0</v>
          </cell>
          <cell r="I91">
            <v>0</v>
          </cell>
          <cell r="J91">
            <v>0</v>
          </cell>
          <cell r="K91">
            <v>0</v>
          </cell>
          <cell r="L91">
            <v>0</v>
          </cell>
          <cell r="M91">
            <v>0</v>
          </cell>
          <cell r="N91">
            <v>0</v>
          </cell>
          <cell r="O91">
            <v>0</v>
          </cell>
          <cell r="P91">
            <v>0</v>
          </cell>
        </row>
        <row r="92">
          <cell r="E92">
            <v>0</v>
          </cell>
          <cell r="F92">
            <v>0</v>
          </cell>
          <cell r="G92">
            <v>0</v>
          </cell>
          <cell r="H92">
            <v>0</v>
          </cell>
          <cell r="I92">
            <v>0</v>
          </cell>
          <cell r="J92">
            <v>0</v>
          </cell>
          <cell r="K92">
            <v>0</v>
          </cell>
          <cell r="L92">
            <v>0</v>
          </cell>
          <cell r="M92">
            <v>0</v>
          </cell>
          <cell r="N92">
            <v>0</v>
          </cell>
          <cell r="O92">
            <v>0</v>
          </cell>
          <cell r="P92">
            <v>0</v>
          </cell>
        </row>
        <row r="93">
          <cell r="E93">
            <v>0</v>
          </cell>
          <cell r="F93">
            <v>0</v>
          </cell>
          <cell r="G93">
            <v>0</v>
          </cell>
          <cell r="H93">
            <v>0</v>
          </cell>
          <cell r="I93">
            <v>0</v>
          </cell>
          <cell r="J93">
            <v>0</v>
          </cell>
          <cell r="K93">
            <v>0</v>
          </cell>
          <cell r="L93">
            <v>0</v>
          </cell>
          <cell r="M93">
            <v>0</v>
          </cell>
          <cell r="N93">
            <v>0</v>
          </cell>
          <cell r="O93">
            <v>0</v>
          </cell>
          <cell r="P93">
            <v>0</v>
          </cell>
        </row>
        <row r="94">
          <cell r="E94">
            <v>0</v>
          </cell>
          <cell r="F94">
            <v>0</v>
          </cell>
          <cell r="G94">
            <v>0</v>
          </cell>
          <cell r="H94">
            <v>0</v>
          </cell>
          <cell r="I94">
            <v>0</v>
          </cell>
          <cell r="J94">
            <v>0</v>
          </cell>
          <cell r="K94">
            <v>0</v>
          </cell>
          <cell r="L94">
            <v>0</v>
          </cell>
          <cell r="M94">
            <v>0</v>
          </cell>
          <cell r="N94">
            <v>0</v>
          </cell>
          <cell r="O94">
            <v>0</v>
          </cell>
          <cell r="P94">
            <v>0</v>
          </cell>
        </row>
        <row r="95">
          <cell r="E95">
            <v>0</v>
          </cell>
          <cell r="F95">
            <v>0</v>
          </cell>
          <cell r="G95">
            <v>0</v>
          </cell>
          <cell r="H95">
            <v>0</v>
          </cell>
          <cell r="I95">
            <v>0</v>
          </cell>
          <cell r="J95">
            <v>0</v>
          </cell>
          <cell r="K95">
            <v>0</v>
          </cell>
          <cell r="L95">
            <v>0</v>
          </cell>
          <cell r="M95">
            <v>0</v>
          </cell>
          <cell r="N95">
            <v>0</v>
          </cell>
          <cell r="O95">
            <v>0</v>
          </cell>
          <cell r="P95">
            <v>0</v>
          </cell>
        </row>
        <row r="96">
          <cell r="E96">
            <v>0</v>
          </cell>
          <cell r="F96">
            <v>0</v>
          </cell>
          <cell r="G96">
            <v>0</v>
          </cell>
          <cell r="H96">
            <v>0</v>
          </cell>
          <cell r="I96">
            <v>0</v>
          </cell>
          <cell r="J96">
            <v>0</v>
          </cell>
          <cell r="K96">
            <v>0</v>
          </cell>
          <cell r="L96">
            <v>0</v>
          </cell>
          <cell r="M96">
            <v>0</v>
          </cell>
          <cell r="N96">
            <v>0</v>
          </cell>
          <cell r="O96">
            <v>0</v>
          </cell>
          <cell r="P96">
            <v>0</v>
          </cell>
        </row>
        <row r="97">
          <cell r="E97">
            <v>0</v>
          </cell>
          <cell r="F97">
            <v>0</v>
          </cell>
          <cell r="G97">
            <v>0</v>
          </cell>
          <cell r="H97">
            <v>0</v>
          </cell>
          <cell r="I97">
            <v>0</v>
          </cell>
          <cell r="J97">
            <v>0</v>
          </cell>
          <cell r="K97">
            <v>0</v>
          </cell>
          <cell r="L97">
            <v>0</v>
          </cell>
          <cell r="M97">
            <v>0</v>
          </cell>
          <cell r="N97">
            <v>0</v>
          </cell>
          <cell r="O97">
            <v>0</v>
          </cell>
          <cell r="P97">
            <v>0</v>
          </cell>
        </row>
        <row r="98">
          <cell r="E98">
            <v>0</v>
          </cell>
          <cell r="F98">
            <v>0</v>
          </cell>
          <cell r="G98">
            <v>0</v>
          </cell>
          <cell r="H98">
            <v>0</v>
          </cell>
          <cell r="I98">
            <v>0</v>
          </cell>
          <cell r="J98">
            <v>0</v>
          </cell>
          <cell r="K98">
            <v>0</v>
          </cell>
          <cell r="L98">
            <v>0</v>
          </cell>
          <cell r="M98">
            <v>0</v>
          </cell>
          <cell r="N98">
            <v>0</v>
          </cell>
          <cell r="O98">
            <v>0</v>
          </cell>
          <cell r="P98">
            <v>0</v>
          </cell>
        </row>
        <row r="99">
          <cell r="E99">
            <v>0</v>
          </cell>
          <cell r="F99">
            <v>0</v>
          </cell>
          <cell r="G99">
            <v>0</v>
          </cell>
          <cell r="H99">
            <v>0</v>
          </cell>
          <cell r="I99">
            <v>0</v>
          </cell>
          <cell r="J99">
            <v>0</v>
          </cell>
          <cell r="K99">
            <v>0</v>
          </cell>
          <cell r="L99">
            <v>0</v>
          </cell>
          <cell r="M99">
            <v>0</v>
          </cell>
          <cell r="N99">
            <v>0</v>
          </cell>
          <cell r="O99">
            <v>0</v>
          </cell>
          <cell r="P99">
            <v>0</v>
          </cell>
        </row>
        <row r="100">
          <cell r="E100">
            <v>0</v>
          </cell>
          <cell r="F100">
            <v>0</v>
          </cell>
          <cell r="G100">
            <v>0</v>
          </cell>
          <cell r="H100">
            <v>0</v>
          </cell>
          <cell r="I100">
            <v>0</v>
          </cell>
          <cell r="J100">
            <v>0</v>
          </cell>
          <cell r="K100">
            <v>0</v>
          </cell>
          <cell r="L100">
            <v>0</v>
          </cell>
          <cell r="M100">
            <v>0</v>
          </cell>
          <cell r="N100">
            <v>0</v>
          </cell>
          <cell r="O100">
            <v>0</v>
          </cell>
          <cell r="P100">
            <v>0</v>
          </cell>
        </row>
        <row r="101">
          <cell r="E101">
            <v>2500</v>
          </cell>
          <cell r="F101">
            <v>2500</v>
          </cell>
          <cell r="G101">
            <v>0</v>
          </cell>
          <cell r="H101">
            <v>0</v>
          </cell>
          <cell r="I101">
            <v>0</v>
          </cell>
          <cell r="J101">
            <v>0</v>
          </cell>
          <cell r="K101">
            <v>0</v>
          </cell>
          <cell r="L101">
            <v>0</v>
          </cell>
          <cell r="M101">
            <v>0</v>
          </cell>
          <cell r="N101">
            <v>0</v>
          </cell>
          <cell r="O101">
            <v>0</v>
          </cell>
          <cell r="P101">
            <v>0</v>
          </cell>
        </row>
        <row r="102">
          <cell r="E102">
            <v>0</v>
          </cell>
          <cell r="F102">
            <v>0</v>
          </cell>
          <cell r="G102">
            <v>0</v>
          </cell>
          <cell r="H102">
            <v>0</v>
          </cell>
          <cell r="I102">
            <v>0</v>
          </cell>
          <cell r="J102">
            <v>0</v>
          </cell>
          <cell r="K102">
            <v>0</v>
          </cell>
          <cell r="L102">
            <v>0</v>
          </cell>
          <cell r="M102">
            <v>0</v>
          </cell>
          <cell r="N102">
            <v>0</v>
          </cell>
          <cell r="O102">
            <v>0</v>
          </cell>
          <cell r="P102">
            <v>0</v>
          </cell>
        </row>
        <row r="103">
          <cell r="E103">
            <v>0</v>
          </cell>
          <cell r="F103">
            <v>0</v>
          </cell>
          <cell r="G103">
            <v>0</v>
          </cell>
          <cell r="H103">
            <v>0</v>
          </cell>
          <cell r="I103">
            <v>0</v>
          </cell>
          <cell r="J103">
            <v>0</v>
          </cell>
          <cell r="K103">
            <v>0</v>
          </cell>
          <cell r="L103">
            <v>0</v>
          </cell>
          <cell r="M103">
            <v>0</v>
          </cell>
          <cell r="N103">
            <v>0</v>
          </cell>
          <cell r="O103">
            <v>0</v>
          </cell>
          <cell r="P103">
            <v>0</v>
          </cell>
        </row>
        <row r="104">
          <cell r="E104">
            <v>0</v>
          </cell>
          <cell r="F104">
            <v>0</v>
          </cell>
          <cell r="G104">
            <v>0</v>
          </cell>
          <cell r="H104">
            <v>0</v>
          </cell>
          <cell r="I104">
            <v>0</v>
          </cell>
          <cell r="J104">
            <v>0</v>
          </cell>
          <cell r="K104">
            <v>0</v>
          </cell>
          <cell r="L104">
            <v>0</v>
          </cell>
          <cell r="M104">
            <v>0</v>
          </cell>
          <cell r="N104">
            <v>0</v>
          </cell>
          <cell r="O104">
            <v>0</v>
          </cell>
          <cell r="P104">
            <v>0</v>
          </cell>
        </row>
        <row r="105">
          <cell r="E105">
            <v>500</v>
          </cell>
          <cell r="F105">
            <v>500</v>
          </cell>
          <cell r="G105">
            <v>0</v>
          </cell>
          <cell r="H105">
            <v>0</v>
          </cell>
          <cell r="I105">
            <v>0</v>
          </cell>
          <cell r="J105">
            <v>0</v>
          </cell>
          <cell r="K105">
            <v>0</v>
          </cell>
          <cell r="L105">
            <v>0</v>
          </cell>
          <cell r="M105">
            <v>0</v>
          </cell>
          <cell r="N105">
            <v>0</v>
          </cell>
          <cell r="O105">
            <v>0</v>
          </cell>
          <cell r="P105">
            <v>0</v>
          </cell>
        </row>
        <row r="106">
          <cell r="E106">
            <v>0</v>
          </cell>
          <cell r="F106">
            <v>0</v>
          </cell>
          <cell r="G106">
            <v>0</v>
          </cell>
          <cell r="H106">
            <v>0</v>
          </cell>
          <cell r="I106">
            <v>0</v>
          </cell>
          <cell r="J106">
            <v>0</v>
          </cell>
          <cell r="K106">
            <v>0</v>
          </cell>
          <cell r="L106">
            <v>0</v>
          </cell>
          <cell r="M106">
            <v>0</v>
          </cell>
          <cell r="N106">
            <v>0</v>
          </cell>
          <cell r="O106">
            <v>0</v>
          </cell>
          <cell r="P106">
            <v>0</v>
          </cell>
        </row>
        <row r="107">
          <cell r="E107">
            <v>0</v>
          </cell>
          <cell r="F107">
            <v>0</v>
          </cell>
          <cell r="G107">
            <v>0</v>
          </cell>
          <cell r="H107">
            <v>0</v>
          </cell>
          <cell r="I107">
            <v>0</v>
          </cell>
          <cell r="J107">
            <v>0</v>
          </cell>
          <cell r="K107">
            <v>0</v>
          </cell>
          <cell r="L107">
            <v>0</v>
          </cell>
          <cell r="M107">
            <v>0</v>
          </cell>
          <cell r="N107">
            <v>0</v>
          </cell>
          <cell r="O107">
            <v>0</v>
          </cell>
          <cell r="P107">
            <v>0</v>
          </cell>
        </row>
        <row r="108">
          <cell r="E108">
            <v>0</v>
          </cell>
          <cell r="F108">
            <v>0</v>
          </cell>
          <cell r="G108">
            <v>0</v>
          </cell>
          <cell r="H108">
            <v>0</v>
          </cell>
          <cell r="I108">
            <v>0</v>
          </cell>
          <cell r="J108">
            <v>0</v>
          </cell>
          <cell r="K108">
            <v>0</v>
          </cell>
          <cell r="L108">
            <v>0</v>
          </cell>
          <cell r="M108">
            <v>0</v>
          </cell>
          <cell r="N108">
            <v>0</v>
          </cell>
          <cell r="O108">
            <v>0</v>
          </cell>
          <cell r="P108">
            <v>0</v>
          </cell>
        </row>
        <row r="109">
          <cell r="E109">
            <v>0</v>
          </cell>
          <cell r="F109">
            <v>0</v>
          </cell>
          <cell r="G109">
            <v>0</v>
          </cell>
          <cell r="H109">
            <v>0</v>
          </cell>
          <cell r="I109">
            <v>0</v>
          </cell>
          <cell r="J109">
            <v>0</v>
          </cell>
          <cell r="K109">
            <v>0</v>
          </cell>
          <cell r="L109">
            <v>0</v>
          </cell>
          <cell r="M109">
            <v>0</v>
          </cell>
          <cell r="N109">
            <v>0</v>
          </cell>
          <cell r="O109">
            <v>0</v>
          </cell>
          <cell r="P109">
            <v>0</v>
          </cell>
        </row>
        <row r="110">
          <cell r="E110">
            <v>0</v>
          </cell>
          <cell r="F110">
            <v>0</v>
          </cell>
          <cell r="G110">
            <v>0</v>
          </cell>
          <cell r="H110">
            <v>0</v>
          </cell>
          <cell r="I110">
            <v>0</v>
          </cell>
          <cell r="J110">
            <v>0</v>
          </cell>
          <cell r="K110">
            <v>0</v>
          </cell>
          <cell r="L110">
            <v>0</v>
          </cell>
          <cell r="M110">
            <v>0</v>
          </cell>
          <cell r="N110">
            <v>0</v>
          </cell>
          <cell r="O110">
            <v>0</v>
          </cell>
          <cell r="P110">
            <v>0</v>
          </cell>
        </row>
        <row r="111">
          <cell r="E111">
            <v>0</v>
          </cell>
          <cell r="F111">
            <v>0</v>
          </cell>
          <cell r="G111">
            <v>0</v>
          </cell>
          <cell r="H111">
            <v>0</v>
          </cell>
          <cell r="I111">
            <v>0</v>
          </cell>
          <cell r="J111">
            <v>0</v>
          </cell>
          <cell r="K111">
            <v>0</v>
          </cell>
          <cell r="L111">
            <v>0</v>
          </cell>
          <cell r="M111">
            <v>0</v>
          </cell>
          <cell r="N111">
            <v>0</v>
          </cell>
          <cell r="O111">
            <v>0</v>
          </cell>
          <cell r="P111">
            <v>0</v>
          </cell>
        </row>
        <row r="112">
          <cell r="E112">
            <v>0</v>
          </cell>
          <cell r="F112">
            <v>0</v>
          </cell>
          <cell r="G112">
            <v>0</v>
          </cell>
          <cell r="H112">
            <v>0</v>
          </cell>
          <cell r="I112">
            <v>0</v>
          </cell>
          <cell r="J112">
            <v>0</v>
          </cell>
          <cell r="K112">
            <v>0</v>
          </cell>
          <cell r="L112">
            <v>0</v>
          </cell>
          <cell r="M112">
            <v>0</v>
          </cell>
          <cell r="N112">
            <v>0</v>
          </cell>
          <cell r="O112">
            <v>0</v>
          </cell>
          <cell r="P112">
            <v>0</v>
          </cell>
        </row>
        <row r="113">
          <cell r="E113">
            <v>0</v>
          </cell>
          <cell r="F113">
            <v>0</v>
          </cell>
          <cell r="G113">
            <v>0</v>
          </cell>
          <cell r="H113">
            <v>0</v>
          </cell>
          <cell r="I113">
            <v>0</v>
          </cell>
          <cell r="J113">
            <v>0</v>
          </cell>
          <cell r="K113">
            <v>0</v>
          </cell>
          <cell r="L113">
            <v>0</v>
          </cell>
          <cell r="M113">
            <v>0</v>
          </cell>
          <cell r="N113">
            <v>0</v>
          </cell>
          <cell r="O113">
            <v>0</v>
          </cell>
          <cell r="P113">
            <v>0</v>
          </cell>
        </row>
        <row r="114">
          <cell r="E114">
            <v>0</v>
          </cell>
          <cell r="F114">
            <v>0</v>
          </cell>
          <cell r="G114">
            <v>0</v>
          </cell>
          <cell r="H114">
            <v>0</v>
          </cell>
          <cell r="I114">
            <v>0</v>
          </cell>
          <cell r="J114">
            <v>0</v>
          </cell>
          <cell r="K114">
            <v>0</v>
          </cell>
          <cell r="L114">
            <v>0</v>
          </cell>
          <cell r="M114">
            <v>0</v>
          </cell>
          <cell r="N114">
            <v>0</v>
          </cell>
          <cell r="O114">
            <v>0</v>
          </cell>
          <cell r="P114">
            <v>0</v>
          </cell>
        </row>
        <row r="115">
          <cell r="E115">
            <v>0</v>
          </cell>
          <cell r="F115">
            <v>0</v>
          </cell>
          <cell r="G115">
            <v>0</v>
          </cell>
          <cell r="H115">
            <v>0</v>
          </cell>
          <cell r="I115">
            <v>0</v>
          </cell>
          <cell r="J115">
            <v>0</v>
          </cell>
          <cell r="K115">
            <v>0</v>
          </cell>
          <cell r="L115">
            <v>0</v>
          </cell>
          <cell r="M115">
            <v>0</v>
          </cell>
          <cell r="N115">
            <v>0</v>
          </cell>
          <cell r="O115">
            <v>0</v>
          </cell>
          <cell r="P115">
            <v>0</v>
          </cell>
        </row>
        <row r="116">
          <cell r="E116">
            <v>0</v>
          </cell>
          <cell r="F116">
            <v>0</v>
          </cell>
          <cell r="G116">
            <v>0</v>
          </cell>
          <cell r="H116">
            <v>0</v>
          </cell>
          <cell r="I116">
            <v>0</v>
          </cell>
          <cell r="J116">
            <v>0</v>
          </cell>
          <cell r="K116">
            <v>0</v>
          </cell>
          <cell r="L116">
            <v>0</v>
          </cell>
          <cell r="M116">
            <v>0</v>
          </cell>
          <cell r="N116">
            <v>0</v>
          </cell>
          <cell r="O116">
            <v>0</v>
          </cell>
          <cell r="P116">
            <v>0</v>
          </cell>
        </row>
        <row r="117">
          <cell r="E117">
            <v>1500</v>
          </cell>
          <cell r="F117">
            <v>1500</v>
          </cell>
          <cell r="G117">
            <v>0</v>
          </cell>
          <cell r="H117">
            <v>0</v>
          </cell>
          <cell r="I117">
            <v>0</v>
          </cell>
          <cell r="J117">
            <v>0</v>
          </cell>
          <cell r="K117">
            <v>0</v>
          </cell>
          <cell r="L117">
            <v>0</v>
          </cell>
          <cell r="M117">
            <v>0</v>
          </cell>
          <cell r="N117">
            <v>0</v>
          </cell>
          <cell r="O117">
            <v>0</v>
          </cell>
          <cell r="P117">
            <v>0</v>
          </cell>
        </row>
        <row r="118">
          <cell r="E118">
            <v>0</v>
          </cell>
          <cell r="F118">
            <v>0</v>
          </cell>
          <cell r="G118">
            <v>0</v>
          </cell>
          <cell r="H118">
            <v>0</v>
          </cell>
          <cell r="I118">
            <v>0</v>
          </cell>
          <cell r="J118">
            <v>0</v>
          </cell>
          <cell r="K118">
            <v>0</v>
          </cell>
          <cell r="L118">
            <v>0</v>
          </cell>
          <cell r="M118">
            <v>0</v>
          </cell>
          <cell r="N118">
            <v>0</v>
          </cell>
          <cell r="O118">
            <v>0</v>
          </cell>
          <cell r="P118">
            <v>0</v>
          </cell>
        </row>
        <row r="119">
          <cell r="E119">
            <v>0</v>
          </cell>
          <cell r="F119">
            <v>0</v>
          </cell>
          <cell r="G119">
            <v>0</v>
          </cell>
          <cell r="H119">
            <v>0</v>
          </cell>
          <cell r="I119">
            <v>0</v>
          </cell>
          <cell r="J119">
            <v>0</v>
          </cell>
          <cell r="K119">
            <v>0</v>
          </cell>
          <cell r="L119">
            <v>0</v>
          </cell>
          <cell r="M119">
            <v>0</v>
          </cell>
          <cell r="N119">
            <v>0</v>
          </cell>
          <cell r="O119">
            <v>0</v>
          </cell>
          <cell r="P119">
            <v>0</v>
          </cell>
        </row>
        <row r="120">
          <cell r="E120">
            <v>0</v>
          </cell>
          <cell r="F120">
            <v>0</v>
          </cell>
          <cell r="G120">
            <v>0</v>
          </cell>
          <cell r="H120">
            <v>0</v>
          </cell>
          <cell r="I120">
            <v>0</v>
          </cell>
          <cell r="J120">
            <v>0</v>
          </cell>
          <cell r="K120">
            <v>0</v>
          </cell>
          <cell r="L120">
            <v>0</v>
          </cell>
          <cell r="M120">
            <v>0</v>
          </cell>
          <cell r="N120">
            <v>0</v>
          </cell>
          <cell r="O120">
            <v>0</v>
          </cell>
          <cell r="P120">
            <v>0</v>
          </cell>
        </row>
        <row r="121">
          <cell r="E121">
            <v>0</v>
          </cell>
          <cell r="F121">
            <v>0</v>
          </cell>
          <cell r="G121">
            <v>0</v>
          </cell>
          <cell r="H121">
            <v>0</v>
          </cell>
          <cell r="I121">
            <v>0</v>
          </cell>
          <cell r="J121">
            <v>0</v>
          </cell>
          <cell r="K121">
            <v>0</v>
          </cell>
          <cell r="L121">
            <v>0</v>
          </cell>
          <cell r="M121">
            <v>0</v>
          </cell>
          <cell r="N121">
            <v>0</v>
          </cell>
          <cell r="O121">
            <v>0</v>
          </cell>
          <cell r="P121">
            <v>0</v>
          </cell>
        </row>
        <row r="122">
          <cell r="E122">
            <v>0</v>
          </cell>
          <cell r="F122">
            <v>0</v>
          </cell>
          <cell r="G122">
            <v>0</v>
          </cell>
          <cell r="H122">
            <v>0</v>
          </cell>
          <cell r="I122">
            <v>0</v>
          </cell>
          <cell r="J122">
            <v>0</v>
          </cell>
          <cell r="K122">
            <v>0</v>
          </cell>
          <cell r="L122">
            <v>0</v>
          </cell>
          <cell r="M122">
            <v>0</v>
          </cell>
          <cell r="N122">
            <v>0</v>
          </cell>
          <cell r="O122">
            <v>0</v>
          </cell>
          <cell r="P122">
            <v>0</v>
          </cell>
        </row>
        <row r="123">
          <cell r="E123">
            <v>0</v>
          </cell>
          <cell r="F123">
            <v>0</v>
          </cell>
          <cell r="G123">
            <v>0</v>
          </cell>
          <cell r="H123">
            <v>0</v>
          </cell>
          <cell r="I123">
            <v>0</v>
          </cell>
          <cell r="J123">
            <v>0</v>
          </cell>
          <cell r="K123">
            <v>0</v>
          </cell>
          <cell r="L123">
            <v>0</v>
          </cell>
          <cell r="M123">
            <v>0</v>
          </cell>
          <cell r="N123">
            <v>0</v>
          </cell>
          <cell r="O123">
            <v>0</v>
          </cell>
          <cell r="P123">
            <v>0</v>
          </cell>
        </row>
        <row r="124">
          <cell r="E124">
            <v>0</v>
          </cell>
          <cell r="F124">
            <v>0</v>
          </cell>
          <cell r="G124">
            <v>0</v>
          </cell>
          <cell r="H124">
            <v>0</v>
          </cell>
          <cell r="I124">
            <v>0</v>
          </cell>
          <cell r="J124">
            <v>0</v>
          </cell>
          <cell r="K124">
            <v>0</v>
          </cell>
          <cell r="L124">
            <v>0</v>
          </cell>
          <cell r="M124">
            <v>0</v>
          </cell>
          <cell r="N124">
            <v>0</v>
          </cell>
          <cell r="O124">
            <v>0</v>
          </cell>
          <cell r="P124">
            <v>0</v>
          </cell>
        </row>
        <row r="125">
          <cell r="E125">
            <v>0</v>
          </cell>
          <cell r="F125">
            <v>0</v>
          </cell>
          <cell r="G125">
            <v>0</v>
          </cell>
          <cell r="H125">
            <v>0</v>
          </cell>
          <cell r="I125">
            <v>0</v>
          </cell>
          <cell r="J125">
            <v>0</v>
          </cell>
          <cell r="K125">
            <v>0</v>
          </cell>
          <cell r="L125">
            <v>0</v>
          </cell>
          <cell r="M125">
            <v>0</v>
          </cell>
          <cell r="N125">
            <v>0</v>
          </cell>
          <cell r="O125">
            <v>0</v>
          </cell>
          <cell r="P125">
            <v>0</v>
          </cell>
        </row>
        <row r="126">
          <cell r="E126">
            <v>0</v>
          </cell>
          <cell r="F126">
            <v>0</v>
          </cell>
          <cell r="G126">
            <v>0</v>
          </cell>
          <cell r="H126">
            <v>0</v>
          </cell>
          <cell r="I126">
            <v>0</v>
          </cell>
          <cell r="J126">
            <v>0</v>
          </cell>
          <cell r="K126">
            <v>0</v>
          </cell>
          <cell r="L126">
            <v>0</v>
          </cell>
          <cell r="M126">
            <v>0</v>
          </cell>
          <cell r="N126">
            <v>0</v>
          </cell>
          <cell r="O126">
            <v>0</v>
          </cell>
          <cell r="P126">
            <v>0</v>
          </cell>
        </row>
        <row r="127">
          <cell r="E127">
            <v>0</v>
          </cell>
          <cell r="F127">
            <v>0</v>
          </cell>
          <cell r="G127">
            <v>0</v>
          </cell>
          <cell r="H127">
            <v>0</v>
          </cell>
          <cell r="I127">
            <v>0</v>
          </cell>
          <cell r="J127">
            <v>0</v>
          </cell>
          <cell r="K127">
            <v>0</v>
          </cell>
          <cell r="L127">
            <v>0</v>
          </cell>
          <cell r="M127">
            <v>0</v>
          </cell>
          <cell r="N127">
            <v>0</v>
          </cell>
          <cell r="O127">
            <v>0</v>
          </cell>
          <cell r="P127">
            <v>0</v>
          </cell>
        </row>
        <row r="128">
          <cell r="E128">
            <v>0</v>
          </cell>
          <cell r="F128">
            <v>0</v>
          </cell>
          <cell r="G128">
            <v>0</v>
          </cell>
          <cell r="H128">
            <v>0</v>
          </cell>
          <cell r="I128">
            <v>0</v>
          </cell>
          <cell r="J128">
            <v>0</v>
          </cell>
          <cell r="K128">
            <v>0</v>
          </cell>
          <cell r="L128">
            <v>0</v>
          </cell>
          <cell r="M128">
            <v>0</v>
          </cell>
          <cell r="N128">
            <v>0</v>
          </cell>
          <cell r="O128">
            <v>0</v>
          </cell>
          <cell r="P128">
            <v>0</v>
          </cell>
        </row>
        <row r="129">
          <cell r="E129">
            <v>0</v>
          </cell>
          <cell r="F129">
            <v>0</v>
          </cell>
          <cell r="G129">
            <v>0</v>
          </cell>
          <cell r="H129">
            <v>0</v>
          </cell>
          <cell r="I129">
            <v>0</v>
          </cell>
          <cell r="J129">
            <v>0</v>
          </cell>
          <cell r="K129">
            <v>0</v>
          </cell>
          <cell r="L129">
            <v>0</v>
          </cell>
          <cell r="M129">
            <v>0</v>
          </cell>
          <cell r="N129">
            <v>0</v>
          </cell>
          <cell r="O129">
            <v>0</v>
          </cell>
          <cell r="P129">
            <v>0</v>
          </cell>
        </row>
        <row r="130">
          <cell r="E130">
            <v>0</v>
          </cell>
          <cell r="F130">
            <v>0</v>
          </cell>
          <cell r="G130">
            <v>0</v>
          </cell>
          <cell r="H130">
            <v>0</v>
          </cell>
          <cell r="I130">
            <v>0</v>
          </cell>
          <cell r="J130">
            <v>0</v>
          </cell>
          <cell r="K130">
            <v>0</v>
          </cell>
          <cell r="L130">
            <v>0</v>
          </cell>
          <cell r="M130">
            <v>0</v>
          </cell>
          <cell r="N130">
            <v>0</v>
          </cell>
          <cell r="O130">
            <v>0</v>
          </cell>
          <cell r="P130">
            <v>0</v>
          </cell>
        </row>
        <row r="131">
          <cell r="E131">
            <v>0</v>
          </cell>
          <cell r="F131">
            <v>0</v>
          </cell>
          <cell r="G131">
            <v>0</v>
          </cell>
          <cell r="H131">
            <v>0</v>
          </cell>
          <cell r="I131">
            <v>0</v>
          </cell>
          <cell r="J131">
            <v>0</v>
          </cell>
          <cell r="K131">
            <v>0</v>
          </cell>
          <cell r="L131">
            <v>0</v>
          </cell>
          <cell r="M131">
            <v>0</v>
          </cell>
          <cell r="N131">
            <v>0</v>
          </cell>
          <cell r="O131">
            <v>0</v>
          </cell>
          <cell r="P131">
            <v>0</v>
          </cell>
        </row>
        <row r="132">
          <cell r="E132">
            <v>0</v>
          </cell>
          <cell r="F132">
            <v>0</v>
          </cell>
          <cell r="G132">
            <v>0</v>
          </cell>
          <cell r="H132">
            <v>0</v>
          </cell>
          <cell r="I132">
            <v>0</v>
          </cell>
          <cell r="J132">
            <v>0</v>
          </cell>
          <cell r="K132">
            <v>0</v>
          </cell>
          <cell r="L132">
            <v>0</v>
          </cell>
          <cell r="M132">
            <v>0</v>
          </cell>
          <cell r="N132">
            <v>0</v>
          </cell>
          <cell r="O132">
            <v>0</v>
          </cell>
          <cell r="P132">
            <v>0</v>
          </cell>
        </row>
        <row r="133">
          <cell r="E133">
            <v>0</v>
          </cell>
          <cell r="F133">
            <v>0</v>
          </cell>
          <cell r="G133">
            <v>0</v>
          </cell>
          <cell r="H133">
            <v>0</v>
          </cell>
          <cell r="I133">
            <v>0</v>
          </cell>
          <cell r="J133">
            <v>0</v>
          </cell>
          <cell r="K133">
            <v>0</v>
          </cell>
          <cell r="L133">
            <v>0</v>
          </cell>
          <cell r="M133">
            <v>0</v>
          </cell>
          <cell r="N133">
            <v>0</v>
          </cell>
          <cell r="O133">
            <v>0</v>
          </cell>
          <cell r="P133">
            <v>0</v>
          </cell>
        </row>
        <row r="134">
          <cell r="E134">
            <v>0</v>
          </cell>
          <cell r="F134">
            <v>0</v>
          </cell>
          <cell r="G134">
            <v>0</v>
          </cell>
          <cell r="H134">
            <v>0</v>
          </cell>
          <cell r="I134">
            <v>0</v>
          </cell>
          <cell r="J134">
            <v>0</v>
          </cell>
          <cell r="K134">
            <v>0</v>
          </cell>
          <cell r="L134">
            <v>0</v>
          </cell>
          <cell r="M134">
            <v>0</v>
          </cell>
          <cell r="N134">
            <v>0</v>
          </cell>
          <cell r="O134">
            <v>0</v>
          </cell>
          <cell r="P134">
            <v>0</v>
          </cell>
        </row>
        <row r="135">
          <cell r="E135">
            <v>0</v>
          </cell>
          <cell r="F135">
            <v>0</v>
          </cell>
          <cell r="G135">
            <v>0</v>
          </cell>
          <cell r="H135">
            <v>0</v>
          </cell>
          <cell r="I135">
            <v>0</v>
          </cell>
          <cell r="J135">
            <v>0</v>
          </cell>
          <cell r="K135">
            <v>0</v>
          </cell>
          <cell r="L135">
            <v>0</v>
          </cell>
          <cell r="M135">
            <v>0</v>
          </cell>
          <cell r="N135">
            <v>0</v>
          </cell>
          <cell r="O135">
            <v>0</v>
          </cell>
          <cell r="P135">
            <v>0</v>
          </cell>
        </row>
        <row r="136">
          <cell r="E136">
            <v>0</v>
          </cell>
          <cell r="F136">
            <v>0</v>
          </cell>
          <cell r="G136">
            <v>0</v>
          </cell>
          <cell r="H136">
            <v>0</v>
          </cell>
          <cell r="I136">
            <v>0</v>
          </cell>
          <cell r="J136">
            <v>0</v>
          </cell>
          <cell r="K136">
            <v>0</v>
          </cell>
          <cell r="L136">
            <v>0</v>
          </cell>
          <cell r="M136">
            <v>0</v>
          </cell>
          <cell r="N136">
            <v>0</v>
          </cell>
          <cell r="O136">
            <v>0</v>
          </cell>
          <cell r="P136">
            <v>0</v>
          </cell>
        </row>
        <row r="137">
          <cell r="E137">
            <v>0</v>
          </cell>
          <cell r="F137">
            <v>0</v>
          </cell>
          <cell r="G137">
            <v>0</v>
          </cell>
          <cell r="H137">
            <v>0</v>
          </cell>
          <cell r="I137">
            <v>0</v>
          </cell>
          <cell r="J137">
            <v>0</v>
          </cell>
          <cell r="K137">
            <v>0</v>
          </cell>
          <cell r="L137">
            <v>0</v>
          </cell>
          <cell r="M137">
            <v>0</v>
          </cell>
          <cell r="N137">
            <v>0</v>
          </cell>
          <cell r="O137">
            <v>0</v>
          </cell>
          <cell r="P137">
            <v>0</v>
          </cell>
        </row>
        <row r="138">
          <cell r="E138">
            <v>0</v>
          </cell>
          <cell r="F138">
            <v>0</v>
          </cell>
          <cell r="G138">
            <v>0</v>
          </cell>
          <cell r="H138">
            <v>0</v>
          </cell>
          <cell r="I138">
            <v>0</v>
          </cell>
          <cell r="J138">
            <v>0</v>
          </cell>
          <cell r="K138">
            <v>0</v>
          </cell>
          <cell r="L138">
            <v>0</v>
          </cell>
          <cell r="M138">
            <v>0</v>
          </cell>
          <cell r="N138">
            <v>0</v>
          </cell>
          <cell r="O138">
            <v>0</v>
          </cell>
          <cell r="P138">
            <v>0</v>
          </cell>
        </row>
        <row r="139">
          <cell r="E139">
            <v>0</v>
          </cell>
          <cell r="F139">
            <v>0</v>
          </cell>
          <cell r="G139">
            <v>0</v>
          </cell>
          <cell r="H139">
            <v>0</v>
          </cell>
          <cell r="I139">
            <v>0</v>
          </cell>
          <cell r="J139">
            <v>0</v>
          </cell>
          <cell r="K139">
            <v>0</v>
          </cell>
          <cell r="L139">
            <v>0</v>
          </cell>
          <cell r="M139">
            <v>0</v>
          </cell>
          <cell r="N139">
            <v>0</v>
          </cell>
          <cell r="O139">
            <v>0</v>
          </cell>
          <cell r="P139">
            <v>0</v>
          </cell>
        </row>
        <row r="140">
          <cell r="E140">
            <v>0</v>
          </cell>
          <cell r="F140">
            <v>0</v>
          </cell>
          <cell r="G140">
            <v>0</v>
          </cell>
          <cell r="H140">
            <v>0</v>
          </cell>
          <cell r="I140">
            <v>0</v>
          </cell>
          <cell r="J140">
            <v>0</v>
          </cell>
          <cell r="K140">
            <v>0</v>
          </cell>
          <cell r="L140">
            <v>0</v>
          </cell>
          <cell r="M140">
            <v>0</v>
          </cell>
          <cell r="N140">
            <v>0</v>
          </cell>
          <cell r="O140">
            <v>0</v>
          </cell>
          <cell r="P140">
            <v>0</v>
          </cell>
        </row>
        <row r="141">
          <cell r="E141">
            <v>0</v>
          </cell>
          <cell r="F141">
            <v>0</v>
          </cell>
          <cell r="G141">
            <v>0</v>
          </cell>
          <cell r="H141">
            <v>0</v>
          </cell>
          <cell r="I141">
            <v>0</v>
          </cell>
          <cell r="J141">
            <v>0</v>
          </cell>
          <cell r="K141">
            <v>0</v>
          </cell>
          <cell r="L141">
            <v>0</v>
          </cell>
          <cell r="M141">
            <v>0</v>
          </cell>
          <cell r="N141">
            <v>0</v>
          </cell>
          <cell r="O141">
            <v>0</v>
          </cell>
          <cell r="P141">
            <v>0</v>
          </cell>
        </row>
        <row r="142">
          <cell r="E142">
            <v>0</v>
          </cell>
          <cell r="F142">
            <v>0</v>
          </cell>
          <cell r="G142">
            <v>0</v>
          </cell>
          <cell r="H142">
            <v>0</v>
          </cell>
          <cell r="I142">
            <v>0</v>
          </cell>
          <cell r="J142">
            <v>0</v>
          </cell>
          <cell r="K142">
            <v>0</v>
          </cell>
          <cell r="L142">
            <v>0</v>
          </cell>
          <cell r="M142">
            <v>0</v>
          </cell>
          <cell r="N142">
            <v>0</v>
          </cell>
          <cell r="O142">
            <v>0</v>
          </cell>
          <cell r="P142">
            <v>0</v>
          </cell>
        </row>
        <row r="143">
          <cell r="E143">
            <v>0</v>
          </cell>
          <cell r="F143">
            <v>0</v>
          </cell>
          <cell r="G143">
            <v>68792.131897872343</v>
          </cell>
          <cell r="H143">
            <v>8461.7718916370723</v>
          </cell>
          <cell r="I143">
            <v>17552.567050281963</v>
          </cell>
          <cell r="J143">
            <v>47727.003374593216</v>
          </cell>
          <cell r="K143">
            <v>69738.55284209174</v>
          </cell>
          <cell r="L143">
            <v>70137.431550014953</v>
          </cell>
          <cell r="M143">
            <v>71077.109102454822</v>
          </cell>
          <cell r="N143">
            <v>-40065.76606910571</v>
          </cell>
          <cell r="O143">
            <v>84093.943854297351</v>
          </cell>
          <cell r="P143">
            <v>85507.013777596076</v>
          </cell>
        </row>
        <row r="144">
          <cell r="E144">
            <v>0</v>
          </cell>
          <cell r="F144">
            <v>0</v>
          </cell>
          <cell r="G144">
            <v>0</v>
          </cell>
          <cell r="H144">
            <v>0</v>
          </cell>
          <cell r="I144">
            <v>0</v>
          </cell>
          <cell r="J144">
            <v>0</v>
          </cell>
          <cell r="K144">
            <v>0</v>
          </cell>
          <cell r="L144">
            <v>0</v>
          </cell>
          <cell r="M144">
            <v>0</v>
          </cell>
          <cell r="N144">
            <v>0</v>
          </cell>
          <cell r="O144">
            <v>0</v>
          </cell>
          <cell r="P144">
            <v>0</v>
          </cell>
        </row>
        <row r="145">
          <cell r="E145">
            <v>0</v>
          </cell>
          <cell r="F145">
            <v>0</v>
          </cell>
          <cell r="G145">
            <v>0</v>
          </cell>
          <cell r="H145">
            <v>0</v>
          </cell>
          <cell r="I145">
            <v>0</v>
          </cell>
          <cell r="J145">
            <v>0</v>
          </cell>
          <cell r="K145">
            <v>0</v>
          </cell>
          <cell r="L145">
            <v>0</v>
          </cell>
          <cell r="M145">
            <v>0</v>
          </cell>
          <cell r="N145">
            <v>0</v>
          </cell>
          <cell r="O145">
            <v>0</v>
          </cell>
          <cell r="P145">
            <v>0</v>
          </cell>
        </row>
        <row r="146">
          <cell r="E146">
            <v>0</v>
          </cell>
          <cell r="F146">
            <v>0</v>
          </cell>
          <cell r="G146">
            <v>0</v>
          </cell>
          <cell r="H146">
            <v>0</v>
          </cell>
          <cell r="I146">
            <v>0</v>
          </cell>
          <cell r="J146">
            <v>0</v>
          </cell>
          <cell r="K146">
            <v>0</v>
          </cell>
          <cell r="L146">
            <v>0</v>
          </cell>
          <cell r="M146">
            <v>0</v>
          </cell>
          <cell r="N146">
            <v>0</v>
          </cell>
          <cell r="O146">
            <v>0</v>
          </cell>
          <cell r="P146">
            <v>0</v>
          </cell>
        </row>
        <row r="147">
          <cell r="E147">
            <v>0</v>
          </cell>
          <cell r="F147">
            <v>0</v>
          </cell>
          <cell r="G147">
            <v>68792.131897872343</v>
          </cell>
          <cell r="H147">
            <v>8461.7718916370723</v>
          </cell>
          <cell r="I147">
            <v>17552.567050281963</v>
          </cell>
          <cell r="J147">
            <v>47727.003374593216</v>
          </cell>
          <cell r="K147">
            <v>69738.55284209174</v>
          </cell>
          <cell r="L147">
            <v>70137.431550014953</v>
          </cell>
          <cell r="M147">
            <v>71077.109102454822</v>
          </cell>
          <cell r="N147">
            <v>-40065.76606910571</v>
          </cell>
          <cell r="O147">
            <v>84093.943854297351</v>
          </cell>
          <cell r="P147">
            <v>85507.013777596076</v>
          </cell>
        </row>
      </sheetData>
      <sheetData sheetId="68">
        <row r="4">
          <cell r="E4">
            <v>13</v>
          </cell>
        </row>
      </sheetData>
      <sheetData sheetId="69">
        <row r="4">
          <cell r="E4">
            <v>13</v>
          </cell>
        </row>
      </sheetData>
      <sheetData sheetId="70">
        <row r="4">
          <cell r="E4">
            <v>13</v>
          </cell>
        </row>
      </sheetData>
      <sheetData sheetId="71">
        <row r="4">
          <cell r="E4">
            <v>13</v>
          </cell>
        </row>
      </sheetData>
      <sheetData sheetId="72"/>
      <sheetData sheetId="7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54EE6-727F-4216-B959-BB0C65D1C13C}">
  <dimension ref="B8:H32"/>
  <sheetViews>
    <sheetView showGridLines="0" tabSelected="1" zoomScaleNormal="100" workbookViewId="0"/>
  </sheetViews>
  <sheetFormatPr defaultRowHeight="15" x14ac:dyDescent="0.25"/>
  <cols>
    <col min="1" max="1" width="3.5703125" customWidth="1"/>
    <col min="4" max="4" width="20.7109375" customWidth="1"/>
    <col min="11" max="11" width="8.7109375" customWidth="1"/>
  </cols>
  <sheetData>
    <row r="8" spans="2:2" ht="21" x14ac:dyDescent="0.35">
      <c r="B8" s="2" t="s">
        <v>332</v>
      </c>
    </row>
    <row r="9" spans="2:2" ht="21" x14ac:dyDescent="0.35">
      <c r="B9" s="2"/>
    </row>
    <row r="10" spans="2:2" x14ac:dyDescent="0.25">
      <c r="B10" s="1" t="s">
        <v>388</v>
      </c>
    </row>
    <row r="28" spans="8:8" x14ac:dyDescent="0.25">
      <c r="H28" s="293"/>
    </row>
    <row r="29" spans="8:8" x14ac:dyDescent="0.25">
      <c r="H29" s="293"/>
    </row>
    <row r="30" spans="8:8" x14ac:dyDescent="0.25">
      <c r="H30" s="293"/>
    </row>
    <row r="31" spans="8:8" x14ac:dyDescent="0.25">
      <c r="H31" s="293"/>
    </row>
    <row r="32" spans="8:8" x14ac:dyDescent="0.25">
      <c r="H32" s="29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971F-2F3A-4C91-B93B-D4B37BA332C7}">
  <sheetPr>
    <tabColor rgb="FFFED2D9"/>
    <pageSetUpPr fitToPage="1"/>
  </sheetPr>
  <dimension ref="C1:Y97"/>
  <sheetViews>
    <sheetView showGridLines="0" view="pageBreakPreview" zoomScaleNormal="100" zoomScaleSheetLayoutView="100" workbookViewId="0">
      <pane xSplit="3" ySplit="8" topLeftCell="D9" activePane="bottomRight" state="frozen"/>
      <selection pane="topRight" activeCell="D1" sqref="D1"/>
      <selection pane="bottomLeft" activeCell="A6" sqref="A6"/>
      <selection pane="bottomRight" activeCell="D9" sqref="D9"/>
    </sheetView>
  </sheetViews>
  <sheetFormatPr defaultColWidth="9.140625" defaultRowHeight="15" x14ac:dyDescent="0.25"/>
  <cols>
    <col min="1" max="1" width="1.5703125" customWidth="1"/>
    <col min="2" max="2" width="1.85546875" customWidth="1"/>
    <col min="3" max="3" width="36.85546875" customWidth="1"/>
    <col min="4" max="22" width="11.28515625" customWidth="1"/>
    <col min="23" max="23" width="1.7109375" customWidth="1"/>
  </cols>
  <sheetData>
    <row r="1" spans="3:25" ht="6.95" customHeight="1" x14ac:dyDescent="0.25"/>
    <row r="2" spans="3:25" s="3" customFormat="1" ht="15.75" x14ac:dyDescent="0.25">
      <c r="C2" s="109" t="s">
        <v>129</v>
      </c>
    </row>
    <row r="3" spans="3:25" s="3" customFormat="1" ht="15.75" x14ac:dyDescent="0.25">
      <c r="C3" s="109"/>
    </row>
    <row r="4" spans="3:25" s="3" customFormat="1" ht="15.75" x14ac:dyDescent="0.25">
      <c r="C4" s="216" t="s">
        <v>273</v>
      </c>
      <c r="D4" s="211" t="s">
        <v>277</v>
      </c>
      <c r="E4" s="211" t="s">
        <v>277</v>
      </c>
      <c r="F4" s="211" t="s">
        <v>277</v>
      </c>
      <c r="G4" s="211" t="s">
        <v>277</v>
      </c>
      <c r="H4" s="211" t="s">
        <v>277</v>
      </c>
      <c r="I4" s="211" t="s">
        <v>277</v>
      </c>
      <c r="J4" s="211" t="s">
        <v>277</v>
      </c>
      <c r="K4" s="211" t="s">
        <v>277</v>
      </c>
      <c r="L4" s="211" t="s">
        <v>277</v>
      </c>
      <c r="M4" s="211" t="s">
        <v>277</v>
      </c>
      <c r="N4" s="211" t="s">
        <v>277</v>
      </c>
      <c r="O4" s="211" t="s">
        <v>277</v>
      </c>
      <c r="P4" s="211" t="s">
        <v>277</v>
      </c>
      <c r="Q4" s="211" t="s">
        <v>277</v>
      </c>
      <c r="R4" s="211" t="s">
        <v>277</v>
      </c>
      <c r="S4" s="211" t="s">
        <v>277</v>
      </c>
      <c r="T4" s="211" t="s">
        <v>277</v>
      </c>
      <c r="U4" s="211" t="s">
        <v>277</v>
      </c>
      <c r="V4" s="211" t="s">
        <v>277</v>
      </c>
    </row>
    <row r="5" spans="3:25" s="3" customFormat="1" ht="5.0999999999999996" customHeight="1" x14ac:dyDescent="0.25">
      <c r="C5" s="109"/>
    </row>
    <row r="6" spans="3:25" s="4" customFormat="1" ht="21.75" customHeight="1" x14ac:dyDescent="0.2">
      <c r="C6" s="166"/>
      <c r="D6" s="165" t="s">
        <v>164</v>
      </c>
      <c r="E6" s="165" t="s">
        <v>165</v>
      </c>
      <c r="F6" s="165" t="s">
        <v>166</v>
      </c>
      <c r="G6" s="165" t="s">
        <v>71</v>
      </c>
      <c r="H6" s="165" t="s">
        <v>59</v>
      </c>
      <c r="I6" s="165" t="s">
        <v>69</v>
      </c>
      <c r="J6" s="165" t="s">
        <v>68</v>
      </c>
      <c r="K6" s="165" t="s">
        <v>67</v>
      </c>
      <c r="L6" s="165" t="s">
        <v>63</v>
      </c>
      <c r="M6" s="165" t="s">
        <v>64</v>
      </c>
      <c r="N6" s="165" t="s">
        <v>65</v>
      </c>
      <c r="O6" s="165" t="s">
        <v>66</v>
      </c>
      <c r="P6" s="165" t="s">
        <v>62</v>
      </c>
      <c r="Q6" s="165" t="s">
        <v>61</v>
      </c>
      <c r="R6" s="165" t="s">
        <v>60</v>
      </c>
      <c r="S6" s="165" t="s">
        <v>192</v>
      </c>
      <c r="T6" s="165" t="s">
        <v>263</v>
      </c>
      <c r="U6" s="165" t="s">
        <v>366</v>
      </c>
      <c r="V6" s="165" t="s">
        <v>389</v>
      </c>
    </row>
    <row r="7" spans="3:25" s="4" customFormat="1" ht="15" customHeight="1" thickBot="1" x14ac:dyDescent="0.25">
      <c r="C7" s="167" t="s">
        <v>15</v>
      </c>
      <c r="D7" s="206">
        <v>44256</v>
      </c>
      <c r="E7" s="206">
        <v>44348</v>
      </c>
      <c r="F7" s="206">
        <v>44440</v>
      </c>
      <c r="G7" s="206">
        <v>44531</v>
      </c>
      <c r="H7" s="206">
        <v>44621</v>
      </c>
      <c r="I7" s="206">
        <v>44713</v>
      </c>
      <c r="J7" s="206">
        <v>44805</v>
      </c>
      <c r="K7" s="206">
        <v>44896</v>
      </c>
      <c r="L7" s="206">
        <v>44986</v>
      </c>
      <c r="M7" s="206">
        <v>45078</v>
      </c>
      <c r="N7" s="206">
        <v>45170</v>
      </c>
      <c r="O7" s="206">
        <v>45261</v>
      </c>
      <c r="P7" s="206">
        <v>45352</v>
      </c>
      <c r="Q7" s="206">
        <v>45444</v>
      </c>
      <c r="R7" s="206">
        <v>45536</v>
      </c>
      <c r="S7" s="206">
        <v>45657</v>
      </c>
      <c r="T7" s="206">
        <v>45747</v>
      </c>
      <c r="U7" s="206">
        <v>45838</v>
      </c>
      <c r="V7" s="206">
        <v>45930</v>
      </c>
    </row>
    <row r="8" spans="3:25" x14ac:dyDescent="0.25">
      <c r="C8" s="81" t="s">
        <v>2</v>
      </c>
      <c r="D8" s="207"/>
      <c r="E8" s="207"/>
      <c r="F8" s="207"/>
      <c r="G8" s="207"/>
      <c r="H8" s="207"/>
      <c r="I8" s="207"/>
      <c r="J8" s="207"/>
      <c r="K8" s="207"/>
      <c r="L8" s="207"/>
      <c r="M8" s="207"/>
      <c r="N8" s="207"/>
      <c r="O8" s="207"/>
      <c r="P8" s="207"/>
      <c r="Q8" s="207"/>
      <c r="R8" s="207"/>
      <c r="S8" s="207"/>
      <c r="T8" s="207"/>
      <c r="U8" s="207"/>
      <c r="V8" s="207"/>
      <c r="Y8" s="4"/>
    </row>
    <row r="9" spans="3:25" x14ac:dyDescent="0.25">
      <c r="C9" s="81" t="s">
        <v>28</v>
      </c>
      <c r="D9" s="207"/>
      <c r="E9" s="207"/>
      <c r="F9" s="207"/>
      <c r="G9" s="207"/>
      <c r="H9" s="207"/>
      <c r="I9" s="207"/>
      <c r="J9" s="207"/>
      <c r="K9" s="207"/>
      <c r="L9" s="207"/>
      <c r="M9" s="207"/>
      <c r="N9" s="207"/>
      <c r="O9" s="207"/>
      <c r="P9" s="207"/>
      <c r="Q9" s="207"/>
      <c r="R9" s="207"/>
      <c r="S9" s="207"/>
      <c r="T9" s="207"/>
      <c r="U9" s="207"/>
      <c r="V9" s="207"/>
      <c r="Y9" s="4"/>
    </row>
    <row r="10" spans="3:25" x14ac:dyDescent="0.25">
      <c r="C10" s="168" t="s">
        <v>29</v>
      </c>
      <c r="D10" s="154">
        <v>1048.998</v>
      </c>
      <c r="E10" s="154">
        <v>1087.242</v>
      </c>
      <c r="F10" s="154">
        <v>1120.2607453575185</v>
      </c>
      <c r="G10" s="154">
        <v>1169.952</v>
      </c>
      <c r="H10" s="154">
        <v>1219.1622348861301</v>
      </c>
      <c r="I10" s="154">
        <v>1245.75810891182</v>
      </c>
      <c r="J10" s="154">
        <v>1282.2969382834001</v>
      </c>
      <c r="K10" s="154">
        <v>1316.6262128766612</v>
      </c>
      <c r="L10" s="154">
        <v>1345.77461735468</v>
      </c>
      <c r="M10" s="154">
        <v>1377.3007579652999</v>
      </c>
      <c r="N10" s="154">
        <v>1406.12680021133</v>
      </c>
      <c r="O10" s="115">
        <v>1450.7412375001857</v>
      </c>
      <c r="P10" s="154">
        <v>1481.3130990881541</v>
      </c>
      <c r="Q10" s="154">
        <v>1510.4239859922088</v>
      </c>
      <c r="R10" s="154">
        <v>1532.8974697741355</v>
      </c>
      <c r="S10" s="115">
        <v>1574.0562388439666</v>
      </c>
      <c r="T10" s="154">
        <v>1617.2716464180476</v>
      </c>
      <c r="U10" s="154">
        <v>1631.7629999999999</v>
      </c>
      <c r="V10" s="154">
        <v>1648.8</v>
      </c>
      <c r="Y10" s="4"/>
    </row>
    <row r="11" spans="3:25" x14ac:dyDescent="0.25">
      <c r="C11" s="168" t="s">
        <v>30</v>
      </c>
      <c r="D11" s="154">
        <v>128.08099999999999</v>
      </c>
      <c r="E11" s="154">
        <v>145.63900000000001</v>
      </c>
      <c r="F11" s="154">
        <v>140.84707533869749</v>
      </c>
      <c r="G11" s="154">
        <v>146.864</v>
      </c>
      <c r="H11" s="154">
        <v>151.395259971461</v>
      </c>
      <c r="I11" s="154">
        <v>155.71962741678399</v>
      </c>
      <c r="J11" s="154">
        <v>153.341098298128</v>
      </c>
      <c r="K11" s="154">
        <v>157.25482664946384</v>
      </c>
      <c r="L11" s="154">
        <v>166.384204126594</v>
      </c>
      <c r="M11" s="154">
        <v>159.80714780707501</v>
      </c>
      <c r="N11" s="154">
        <v>156.80240038287999</v>
      </c>
      <c r="O11" s="115">
        <v>159.34205857261622</v>
      </c>
      <c r="P11" s="154">
        <v>178.20351234401932</v>
      </c>
      <c r="Q11" s="154">
        <v>181.1944234250104</v>
      </c>
      <c r="R11" s="154">
        <v>177.26971980632084</v>
      </c>
      <c r="S11" s="115">
        <v>190.6000531517835</v>
      </c>
      <c r="T11" s="154">
        <v>193.34687869657415</v>
      </c>
      <c r="U11" s="154">
        <v>203.15100000000001</v>
      </c>
      <c r="V11" s="154">
        <v>203.1</v>
      </c>
      <c r="Y11" s="4"/>
    </row>
    <row r="12" spans="3:25" x14ac:dyDescent="0.25">
      <c r="C12" s="168" t="s">
        <v>3</v>
      </c>
      <c r="D12" s="154">
        <v>7806.09</v>
      </c>
      <c r="E12" s="154">
        <v>7806.09</v>
      </c>
      <c r="F12" s="154">
        <v>7806.0899657482878</v>
      </c>
      <c r="G12" s="154">
        <v>7870.5280000000002</v>
      </c>
      <c r="H12" s="154">
        <v>7870.52752391387</v>
      </c>
      <c r="I12" s="154">
        <v>7870.5281518948805</v>
      </c>
      <c r="J12" s="154">
        <v>7870.5279728537898</v>
      </c>
      <c r="K12" s="154">
        <v>7694.9625370687627</v>
      </c>
      <c r="L12" s="154">
        <v>7626.729668016369</v>
      </c>
      <c r="M12" s="154">
        <v>7542.3877235091804</v>
      </c>
      <c r="N12" s="154">
        <v>7593.1465005759301</v>
      </c>
      <c r="O12" s="115">
        <v>7651.0161873086527</v>
      </c>
      <c r="P12" s="154">
        <v>7562.6326948122141</v>
      </c>
      <c r="Q12" s="154">
        <v>7604.7246822851966</v>
      </c>
      <c r="R12" s="154">
        <v>7594.9273041255901</v>
      </c>
      <c r="S12" s="115">
        <v>7570.4339976707961</v>
      </c>
      <c r="T12" s="154">
        <v>7675.4566424237264</v>
      </c>
      <c r="U12" s="154">
        <v>7604.2809999999999</v>
      </c>
      <c r="V12" s="154">
        <v>7618.5</v>
      </c>
      <c r="Y12" s="4"/>
    </row>
    <row r="13" spans="3:25" x14ac:dyDescent="0.25">
      <c r="C13" s="168" t="s">
        <v>31</v>
      </c>
      <c r="D13" s="154">
        <v>5547.2340000000004</v>
      </c>
      <c r="E13" s="154">
        <v>5495.7070000000003</v>
      </c>
      <c r="F13" s="154">
        <v>5459.0402044388102</v>
      </c>
      <c r="G13" s="154">
        <v>5295.9290000000001</v>
      </c>
      <c r="H13" s="154">
        <v>5225.6000000000004</v>
      </c>
      <c r="I13" s="154">
        <v>5152.0157530545303</v>
      </c>
      <c r="J13" s="154">
        <v>5075.7939973872199</v>
      </c>
      <c r="K13" s="154">
        <v>4914.5279111012569</v>
      </c>
      <c r="L13" s="154">
        <v>4798.3683536608896</v>
      </c>
      <c r="M13" s="154">
        <v>4681.0618919571307</v>
      </c>
      <c r="N13" s="154">
        <v>4627.1974415180202</v>
      </c>
      <c r="O13" s="115">
        <v>4574.7619480668327</v>
      </c>
      <c r="P13" s="154">
        <v>4447.5138632325406</v>
      </c>
      <c r="Q13" s="154">
        <v>4384.5945725139873</v>
      </c>
      <c r="R13" s="154">
        <v>4293.2513112898159</v>
      </c>
      <c r="S13" s="115">
        <v>4201.4699330549774</v>
      </c>
      <c r="T13" s="154">
        <v>4176.7652713384077</v>
      </c>
      <c r="U13" s="154">
        <v>4052.2049999999999</v>
      </c>
      <c r="V13" s="154">
        <v>3994.7</v>
      </c>
      <c r="Y13" s="4"/>
    </row>
    <row r="14" spans="3:25" x14ac:dyDescent="0.25">
      <c r="C14" s="168" t="s">
        <v>32</v>
      </c>
      <c r="D14" s="154">
        <v>1287.0239999999999</v>
      </c>
      <c r="E14" s="154">
        <v>1292.8879999999999</v>
      </c>
      <c r="F14" s="154">
        <v>1294.5331122947005</v>
      </c>
      <c r="G14" s="154">
        <v>1314.6030000000001</v>
      </c>
      <c r="H14" s="154">
        <v>1312.1907313779</v>
      </c>
      <c r="I14" s="154">
        <v>1325.8154908951701</v>
      </c>
      <c r="J14" s="154">
        <v>1332.0189248144702</v>
      </c>
      <c r="K14" s="154">
        <v>1355.8493542749941</v>
      </c>
      <c r="L14" s="154">
        <v>1353.7013036424999</v>
      </c>
      <c r="M14" s="154">
        <v>1359.6707348387101</v>
      </c>
      <c r="N14" s="154">
        <v>1361.5872226700001</v>
      </c>
      <c r="O14" s="115">
        <v>1378.1506553933616</v>
      </c>
      <c r="P14" s="154">
        <v>1372.5732178400078</v>
      </c>
      <c r="Q14" s="154">
        <v>1365.7776687256689</v>
      </c>
      <c r="R14" s="154">
        <v>1353.8583908241621</v>
      </c>
      <c r="S14" s="115">
        <v>1359.7580898891842</v>
      </c>
      <c r="T14" s="154">
        <v>1358.4451310746335</v>
      </c>
      <c r="U14" s="154">
        <v>1358.903</v>
      </c>
      <c r="V14" s="154">
        <v>1360</v>
      </c>
      <c r="Y14" s="4"/>
    </row>
    <row r="15" spans="3:25" x14ac:dyDescent="0.25">
      <c r="C15" s="168" t="s">
        <v>33</v>
      </c>
      <c r="D15" s="154">
        <v>24.335000000000001</v>
      </c>
      <c r="E15" s="154">
        <v>24.855</v>
      </c>
      <c r="F15" s="154">
        <v>26.270695524175103</v>
      </c>
      <c r="G15" s="154">
        <v>27.86</v>
      </c>
      <c r="H15" s="154">
        <v>28.663</v>
      </c>
      <c r="I15" s="154">
        <v>28.571290532926202</v>
      </c>
      <c r="J15" s="154">
        <v>27.831981916343903</v>
      </c>
      <c r="K15" s="154">
        <v>28.778451316952303</v>
      </c>
      <c r="L15" s="154">
        <v>27.679437232708501</v>
      </c>
      <c r="M15" s="154">
        <v>28.191887473174699</v>
      </c>
      <c r="N15" s="154">
        <v>28.8226161184473</v>
      </c>
      <c r="O15" s="115">
        <v>103.23978090173199</v>
      </c>
      <c r="P15" s="154">
        <v>110.823259769497</v>
      </c>
      <c r="Q15" s="154">
        <v>107.154576617892</v>
      </c>
      <c r="R15" s="154">
        <v>98.817969694831007</v>
      </c>
      <c r="S15" s="115">
        <v>136.92099291735101</v>
      </c>
      <c r="T15" s="154">
        <v>133.95229417836603</v>
      </c>
      <c r="U15" s="154">
        <v>130.15700000000001</v>
      </c>
      <c r="V15" s="154">
        <v>126.8</v>
      </c>
      <c r="Y15" s="4"/>
    </row>
    <row r="16" spans="3:25" x14ac:dyDescent="0.25">
      <c r="C16" s="168" t="s">
        <v>4</v>
      </c>
      <c r="D16" s="154">
        <v>0</v>
      </c>
      <c r="E16" s="154">
        <v>0</v>
      </c>
      <c r="F16" s="154">
        <v>0</v>
      </c>
      <c r="G16" s="154">
        <v>0</v>
      </c>
      <c r="H16" s="154">
        <v>0</v>
      </c>
      <c r="I16" s="154">
        <v>0</v>
      </c>
      <c r="J16" s="154">
        <v>0</v>
      </c>
      <c r="K16" s="154">
        <v>1.363</v>
      </c>
      <c r="L16" s="154">
        <v>5.7330870000000003</v>
      </c>
      <c r="M16" s="154">
        <v>23.293928000000001</v>
      </c>
      <c r="N16" s="154">
        <v>20.276955000000001</v>
      </c>
      <c r="O16" s="115">
        <v>1.7165889999999999</v>
      </c>
      <c r="P16" s="154">
        <v>12.743791999999999</v>
      </c>
      <c r="Q16" s="154">
        <v>9.153156000000001</v>
      </c>
      <c r="R16" s="154">
        <v>8.1508219999999998</v>
      </c>
      <c r="S16" s="115">
        <v>0</v>
      </c>
      <c r="T16" s="154">
        <v>0</v>
      </c>
      <c r="U16" s="154">
        <v>0</v>
      </c>
      <c r="V16" s="154" t="s">
        <v>391</v>
      </c>
      <c r="Y16" s="4"/>
    </row>
    <row r="17" spans="3:25" ht="15.75" thickBot="1" x14ac:dyDescent="0.3">
      <c r="C17" s="169" t="s">
        <v>199</v>
      </c>
      <c r="D17" s="117">
        <v>85.669228832577915</v>
      </c>
      <c r="E17" s="117">
        <v>88.258933036755536</v>
      </c>
      <c r="F17" s="117">
        <v>90.433321541531043</v>
      </c>
      <c r="G17" s="117">
        <v>107.12247494663656</v>
      </c>
      <c r="H17" s="155">
        <v>79.647000000000006</v>
      </c>
      <c r="I17" s="155">
        <v>94.733000000000004</v>
      </c>
      <c r="J17" s="155">
        <v>119.95501867311303</v>
      </c>
      <c r="K17" s="155">
        <v>104.54218667945966</v>
      </c>
      <c r="L17" s="155">
        <v>151.92874186127648</v>
      </c>
      <c r="M17" s="155">
        <v>167.62070193530519</v>
      </c>
      <c r="N17" s="155">
        <v>172.14153185435711</v>
      </c>
      <c r="O17" s="117">
        <v>176.41956557251041</v>
      </c>
      <c r="P17" s="155">
        <v>226.9856044112486</v>
      </c>
      <c r="Q17" s="155">
        <v>190.4269238321485</v>
      </c>
      <c r="R17" s="155">
        <v>134.6899202482968</v>
      </c>
      <c r="S17" s="117">
        <v>138.95311470424713</v>
      </c>
      <c r="T17" s="155">
        <v>180.64659403926922</v>
      </c>
      <c r="U17" s="155">
        <v>170.13300000000001</v>
      </c>
      <c r="V17" s="155">
        <v>177.6</v>
      </c>
      <c r="Y17" s="4"/>
    </row>
    <row r="18" spans="3:25" x14ac:dyDescent="0.25">
      <c r="C18" s="81" t="s">
        <v>212</v>
      </c>
      <c r="D18" s="119">
        <f t="shared" ref="D18:U18" si="0">+SUM(D10:D17)</f>
        <v>15927.431228832576</v>
      </c>
      <c r="E18" s="119">
        <f t="shared" si="0"/>
        <v>15940.679933036754</v>
      </c>
      <c r="F18" s="119">
        <f t="shared" si="0"/>
        <v>15937.475120243722</v>
      </c>
      <c r="G18" s="119">
        <f t="shared" si="0"/>
        <v>15932.858474946637</v>
      </c>
      <c r="H18" s="156">
        <f t="shared" si="0"/>
        <v>15887.185750149361</v>
      </c>
      <c r="I18" s="156">
        <f t="shared" si="0"/>
        <v>15873.141422706109</v>
      </c>
      <c r="J18" s="156">
        <f t="shared" si="0"/>
        <v>15861.765932226464</v>
      </c>
      <c r="K18" s="156">
        <f t="shared" si="0"/>
        <v>15573.90447996755</v>
      </c>
      <c r="L18" s="156">
        <f t="shared" si="0"/>
        <v>15476.299412895018</v>
      </c>
      <c r="M18" s="156">
        <f t="shared" si="0"/>
        <v>15339.334773485876</v>
      </c>
      <c r="N18" s="156">
        <f t="shared" si="0"/>
        <v>15366.101468330964</v>
      </c>
      <c r="O18" s="119">
        <f t="shared" si="0"/>
        <v>15495.38802231589</v>
      </c>
      <c r="P18" s="156">
        <f t="shared" si="0"/>
        <v>15392.789043497682</v>
      </c>
      <c r="Q18" s="156">
        <f t="shared" si="0"/>
        <v>15353.449989392111</v>
      </c>
      <c r="R18" s="156">
        <f t="shared" si="0"/>
        <v>15193.862907763152</v>
      </c>
      <c r="S18" s="119">
        <f t="shared" si="0"/>
        <v>15172.192420232306</v>
      </c>
      <c r="T18" s="156">
        <f t="shared" si="0"/>
        <v>15335.884458169025</v>
      </c>
      <c r="U18" s="156">
        <f t="shared" si="0"/>
        <v>15150.592999999999</v>
      </c>
      <c r="V18" s="156">
        <f>+SUM(V10:V17)</f>
        <v>15129.499999999998</v>
      </c>
      <c r="Y18" s="4"/>
    </row>
    <row r="19" spans="3:25" x14ac:dyDescent="0.25">
      <c r="C19" s="170"/>
      <c r="D19" s="157"/>
      <c r="E19" s="157"/>
      <c r="F19" s="157"/>
      <c r="G19" s="157"/>
      <c r="H19" s="157"/>
      <c r="I19" s="157"/>
      <c r="J19" s="157"/>
      <c r="K19" s="157"/>
      <c r="L19" s="157"/>
      <c r="M19" s="157"/>
      <c r="N19" s="157"/>
      <c r="O19" s="157"/>
      <c r="P19" s="157"/>
      <c r="Q19" s="157"/>
      <c r="R19" s="157"/>
      <c r="S19" s="157"/>
      <c r="T19" s="157"/>
      <c r="U19" s="157"/>
      <c r="V19" s="157"/>
      <c r="Y19" s="4"/>
    </row>
    <row r="20" spans="3:25" x14ac:dyDescent="0.25">
      <c r="C20" s="81" t="s">
        <v>34</v>
      </c>
      <c r="D20" s="157"/>
      <c r="E20" s="157"/>
      <c r="F20" s="157"/>
      <c r="G20" s="157"/>
      <c r="H20" s="157"/>
      <c r="I20" s="157"/>
      <c r="J20" s="157"/>
      <c r="K20" s="157"/>
      <c r="L20" s="157"/>
      <c r="M20" s="157"/>
      <c r="N20" s="157"/>
      <c r="O20" s="157"/>
      <c r="P20" s="157"/>
      <c r="Q20" s="157"/>
      <c r="R20" s="157"/>
      <c r="S20" s="157"/>
      <c r="T20" s="157"/>
      <c r="U20" s="157"/>
      <c r="V20" s="157"/>
      <c r="Y20" s="4"/>
    </row>
    <row r="21" spans="3:25" x14ac:dyDescent="0.25">
      <c r="C21" s="168" t="s">
        <v>6</v>
      </c>
      <c r="D21" s="115">
        <v>205.41300000000001</v>
      </c>
      <c r="E21" s="115">
        <v>221.72800000000001</v>
      </c>
      <c r="F21" s="115">
        <v>222.45084518886139</v>
      </c>
      <c r="G21" s="115">
        <v>252.08600000000001</v>
      </c>
      <c r="H21" s="154">
        <v>291.66079479638</v>
      </c>
      <c r="I21" s="154">
        <v>328.44336030736503</v>
      </c>
      <c r="J21" s="154">
        <v>366.63683977217198</v>
      </c>
      <c r="K21" s="154">
        <v>342.73197118998837</v>
      </c>
      <c r="L21" s="154">
        <v>366.52277999227704</v>
      </c>
      <c r="M21" s="154">
        <v>353.676012616663</v>
      </c>
      <c r="N21" s="154">
        <v>341.01736238008499</v>
      </c>
      <c r="O21" s="115">
        <v>296.4426632624581</v>
      </c>
      <c r="P21" s="154">
        <v>324.91886582686607</v>
      </c>
      <c r="Q21" s="154">
        <v>336.11552482732503</v>
      </c>
      <c r="R21" s="154">
        <v>353.37394967140403</v>
      </c>
      <c r="S21" s="115">
        <v>316.23304957401001</v>
      </c>
      <c r="T21" s="154">
        <v>336.74180838280699</v>
      </c>
      <c r="U21" s="154">
        <v>338.53100000000001</v>
      </c>
      <c r="V21" s="154">
        <v>323.8</v>
      </c>
      <c r="Y21" s="4"/>
    </row>
    <row r="22" spans="3:25" x14ac:dyDescent="0.25">
      <c r="C22" s="168" t="s">
        <v>200</v>
      </c>
      <c r="D22" s="115">
        <v>178.719583751258</v>
      </c>
      <c r="E22" s="115">
        <v>193.53678734209407</v>
      </c>
      <c r="F22" s="115">
        <v>179.12690693718747</v>
      </c>
      <c r="G22" s="115">
        <v>166.47619670589975</v>
      </c>
      <c r="H22" s="154">
        <v>209.9088044673334</v>
      </c>
      <c r="I22" s="154">
        <v>240.6515614078755</v>
      </c>
      <c r="J22" s="154">
        <v>237.20560698742261</v>
      </c>
      <c r="K22" s="154">
        <v>246.91419846754803</v>
      </c>
      <c r="L22" s="154">
        <v>237.36315117102441</v>
      </c>
      <c r="M22" s="154">
        <v>233.99885083816613</v>
      </c>
      <c r="N22" s="154">
        <v>205.72744114856908</v>
      </c>
      <c r="O22" s="115">
        <v>225.19360446749113</v>
      </c>
      <c r="P22" s="154">
        <v>166.21014963010057</v>
      </c>
      <c r="Q22" s="154">
        <v>253.8367924715738</v>
      </c>
      <c r="R22" s="154">
        <v>300.9340252961789</v>
      </c>
      <c r="S22" s="115">
        <v>316.34017660323087</v>
      </c>
      <c r="T22" s="154">
        <v>282.70320220504294</v>
      </c>
      <c r="U22" s="154">
        <v>312.7</v>
      </c>
      <c r="V22" s="154">
        <v>303.89999999999998</v>
      </c>
      <c r="Y22" s="4"/>
    </row>
    <row r="23" spans="3:25" x14ac:dyDescent="0.25">
      <c r="C23" s="168" t="s">
        <v>35</v>
      </c>
      <c r="D23" s="115">
        <v>15.612</v>
      </c>
      <c r="E23" s="115">
        <v>12.339</v>
      </c>
      <c r="F23" s="115">
        <v>19.400946194496701</v>
      </c>
      <c r="G23" s="115">
        <v>15.896000000000001</v>
      </c>
      <c r="H23" s="154">
        <v>17.082320420055602</v>
      </c>
      <c r="I23" s="154">
        <v>13.183358216206999</v>
      </c>
      <c r="J23" s="154">
        <v>20.085888362613698</v>
      </c>
      <c r="K23" s="154">
        <v>12.433912224519101</v>
      </c>
      <c r="L23" s="154">
        <v>10.5457046945649</v>
      </c>
      <c r="M23" s="154">
        <v>5.0142818048082196</v>
      </c>
      <c r="N23" s="154">
        <v>9.8883995382844798</v>
      </c>
      <c r="O23" s="115">
        <v>11.071152849430099</v>
      </c>
      <c r="P23" s="154">
        <v>12.085314208317799</v>
      </c>
      <c r="Q23" s="154">
        <v>13.938643010056101</v>
      </c>
      <c r="R23" s="154">
        <v>12.331141904965801</v>
      </c>
      <c r="S23" s="115">
        <v>24.506326706539703</v>
      </c>
      <c r="T23" s="154">
        <v>16.5910344679126</v>
      </c>
      <c r="U23" s="154">
        <v>12.428000000000001</v>
      </c>
      <c r="V23" s="154">
        <v>16.7</v>
      </c>
      <c r="Y23" s="4"/>
    </row>
    <row r="24" spans="3:25" x14ac:dyDescent="0.25">
      <c r="C24" s="168" t="s">
        <v>4</v>
      </c>
      <c r="D24" s="115">
        <v>2.181</v>
      </c>
      <c r="E24" s="115">
        <v>2.0990000000000002</v>
      </c>
      <c r="F24" s="115">
        <v>6.8284500000000001</v>
      </c>
      <c r="G24" s="115">
        <v>9.6509999999999998</v>
      </c>
      <c r="H24" s="154">
        <v>11.386653000000001</v>
      </c>
      <c r="I24" s="154">
        <v>22.598519</v>
      </c>
      <c r="J24" s="154">
        <v>33.629837000000002</v>
      </c>
      <c r="K24" s="154">
        <v>6.2439920000000004</v>
      </c>
      <c r="L24" s="154">
        <v>1.094163</v>
      </c>
      <c r="M24" s="154">
        <v>1.7272850000000002</v>
      </c>
      <c r="N24" s="154">
        <v>4.5605669999999998</v>
      </c>
      <c r="O24" s="115">
        <v>0.14047999999999999</v>
      </c>
      <c r="P24" s="154">
        <v>2.2466590000000002</v>
      </c>
      <c r="Q24" s="154">
        <v>3.1129690000000001</v>
      </c>
      <c r="R24" s="154">
        <v>0.45152300000000001</v>
      </c>
      <c r="S24" s="115">
        <v>21.688966000000001</v>
      </c>
      <c r="T24" s="154">
        <v>1.5821170000000002</v>
      </c>
      <c r="U24" s="154">
        <v>6.0090000000000003</v>
      </c>
      <c r="V24" s="154">
        <v>4.7</v>
      </c>
      <c r="Y24" s="4"/>
    </row>
    <row r="25" spans="3:25" x14ac:dyDescent="0.25">
      <c r="C25" s="168" t="s">
        <v>201</v>
      </c>
      <c r="D25" s="115">
        <v>78.254996980000001</v>
      </c>
      <c r="E25" s="115">
        <v>66.322704029999997</v>
      </c>
      <c r="F25" s="115">
        <v>61.064562121233983</v>
      </c>
      <c r="G25" s="115">
        <v>47.768432699999998</v>
      </c>
      <c r="H25" s="154">
        <v>66.350837941420792</v>
      </c>
      <c r="I25" s="154">
        <v>48.012687077627803</v>
      </c>
      <c r="J25" s="154">
        <v>45.60965155145049</v>
      </c>
      <c r="K25" s="154">
        <v>68.561729950394366</v>
      </c>
      <c r="L25" s="154">
        <v>88.765963480899998</v>
      </c>
      <c r="M25" s="154">
        <v>89.131273567134002</v>
      </c>
      <c r="N25" s="154">
        <v>72.350135270414796</v>
      </c>
      <c r="O25" s="115">
        <v>68.131311443358683</v>
      </c>
      <c r="P25" s="154">
        <v>91.188069722368894</v>
      </c>
      <c r="Q25" s="154">
        <v>102.01501767734655</v>
      </c>
      <c r="R25" s="154">
        <v>94.255414050280265</v>
      </c>
      <c r="S25" s="115">
        <v>93.999732496631026</v>
      </c>
      <c r="T25" s="154">
        <v>119.1954926936974</v>
      </c>
      <c r="U25" s="154">
        <v>120.667</v>
      </c>
      <c r="V25" s="154">
        <v>138.19999999999999</v>
      </c>
      <c r="Y25" s="4"/>
    </row>
    <row r="26" spans="3:25" x14ac:dyDescent="0.25">
      <c r="C26" s="168" t="s">
        <v>36</v>
      </c>
      <c r="D26" s="115">
        <v>18.702999999999999</v>
      </c>
      <c r="E26" s="115">
        <v>39.265000000000001</v>
      </c>
      <c r="F26" s="115">
        <v>34.186829066339378</v>
      </c>
      <c r="G26" s="115">
        <v>35.287999999999997</v>
      </c>
      <c r="H26" s="154">
        <v>35.41668512161889</v>
      </c>
      <c r="I26" s="154">
        <v>34.142840349230994</v>
      </c>
      <c r="J26" s="154">
        <v>37.891859675255908</v>
      </c>
      <c r="K26" s="154">
        <v>42.035298918603189</v>
      </c>
      <c r="L26" s="154">
        <v>42.712364776033255</v>
      </c>
      <c r="M26" s="154">
        <v>50.636911857726901</v>
      </c>
      <c r="N26" s="154">
        <v>50.739260694988637</v>
      </c>
      <c r="O26" s="115">
        <v>75.239156692193006</v>
      </c>
      <c r="P26" s="154">
        <v>78.807453767174735</v>
      </c>
      <c r="Q26" s="154">
        <v>56.519601157797503</v>
      </c>
      <c r="R26" s="154">
        <v>61.089902919812197</v>
      </c>
      <c r="S26" s="115">
        <v>79.310921102635788</v>
      </c>
      <c r="T26" s="154">
        <v>104.4298245120894</v>
      </c>
      <c r="U26" s="154">
        <v>107.806</v>
      </c>
      <c r="V26" s="154">
        <v>107.7</v>
      </c>
      <c r="Y26" s="4"/>
    </row>
    <row r="27" spans="3:25" ht="15.75" thickBot="1" x14ac:dyDescent="0.3">
      <c r="C27" s="169" t="s">
        <v>37</v>
      </c>
      <c r="D27" s="117">
        <v>60.872</v>
      </c>
      <c r="E27" s="117">
        <v>56.991</v>
      </c>
      <c r="F27" s="117">
        <v>29.292358485159301</v>
      </c>
      <c r="G27" s="117">
        <v>24.36</v>
      </c>
      <c r="H27" s="155">
        <v>25.341840414655202</v>
      </c>
      <c r="I27" s="155">
        <v>45.612141093756307</v>
      </c>
      <c r="J27" s="155">
        <v>24.015172681631402</v>
      </c>
      <c r="K27" s="155">
        <v>43.725789712353901</v>
      </c>
      <c r="L27" s="155">
        <v>38.752324474362403</v>
      </c>
      <c r="M27" s="155">
        <v>34.2159693197164</v>
      </c>
      <c r="N27" s="155">
        <v>26.071195504138299</v>
      </c>
      <c r="O27" s="117">
        <v>21.402568781965503</v>
      </c>
      <c r="P27" s="155">
        <v>45.330155312712698</v>
      </c>
      <c r="Q27" s="155">
        <v>31.261420554229698</v>
      </c>
      <c r="R27" s="155">
        <v>21.290567260008903</v>
      </c>
      <c r="S27" s="117">
        <v>30.136456271357499</v>
      </c>
      <c r="T27" s="155">
        <v>28.614391560655999</v>
      </c>
      <c r="U27" s="155">
        <v>21.805</v>
      </c>
      <c r="V27" s="155">
        <v>23.1</v>
      </c>
      <c r="Y27" s="4"/>
    </row>
    <row r="28" spans="3:25" ht="15.75" thickBot="1" x14ac:dyDescent="0.3">
      <c r="C28" s="171" t="s">
        <v>213</v>
      </c>
      <c r="D28" s="159">
        <f t="shared" ref="D28:V28" si="1">+SUM(D21:D27)</f>
        <v>559.75558073125796</v>
      </c>
      <c r="E28" s="159">
        <f t="shared" si="1"/>
        <v>592.28149137209414</v>
      </c>
      <c r="F28" s="159">
        <f t="shared" si="1"/>
        <v>552.35089799327818</v>
      </c>
      <c r="G28" s="159">
        <f t="shared" si="1"/>
        <v>551.52562940589974</v>
      </c>
      <c r="H28" s="160">
        <f t="shared" si="1"/>
        <v>657.1479361614638</v>
      </c>
      <c r="I28" s="160">
        <f t="shared" si="1"/>
        <v>732.64446745206271</v>
      </c>
      <c r="J28" s="160">
        <f t="shared" si="1"/>
        <v>765.07485603054602</v>
      </c>
      <c r="K28" s="160">
        <f t="shared" si="1"/>
        <v>762.64689246340686</v>
      </c>
      <c r="L28" s="160">
        <f t="shared" si="1"/>
        <v>785.75645158916188</v>
      </c>
      <c r="M28" s="160">
        <f t="shared" si="1"/>
        <v>768.40058500421469</v>
      </c>
      <c r="N28" s="160">
        <f t="shared" si="1"/>
        <v>710.35436153648027</v>
      </c>
      <c r="O28" s="159">
        <f t="shared" si="1"/>
        <v>697.62093749689643</v>
      </c>
      <c r="P28" s="160">
        <f t="shared" si="1"/>
        <v>720.78666746754072</v>
      </c>
      <c r="Q28" s="160">
        <f t="shared" si="1"/>
        <v>796.79996869832883</v>
      </c>
      <c r="R28" s="160">
        <f t="shared" si="1"/>
        <v>843.72652410264993</v>
      </c>
      <c r="S28" s="159">
        <f t="shared" si="1"/>
        <v>882.21562875440497</v>
      </c>
      <c r="T28" s="160">
        <f t="shared" si="1"/>
        <v>889.85787082220531</v>
      </c>
      <c r="U28" s="160">
        <f t="shared" si="1"/>
        <v>919.94600000000003</v>
      </c>
      <c r="V28" s="160">
        <f t="shared" si="1"/>
        <v>918.10000000000025</v>
      </c>
      <c r="Y28" s="4"/>
    </row>
    <row r="29" spans="3:25" x14ac:dyDescent="0.25">
      <c r="C29" s="172" t="s">
        <v>216</v>
      </c>
      <c r="D29" s="126">
        <f t="shared" ref="D29:V29" si="2">+D28+D18</f>
        <v>16487.186809563835</v>
      </c>
      <c r="E29" s="126">
        <f t="shared" si="2"/>
        <v>16532.961424408848</v>
      </c>
      <c r="F29" s="126">
        <f t="shared" si="2"/>
        <v>16489.826018237</v>
      </c>
      <c r="G29" s="126">
        <f t="shared" si="2"/>
        <v>16484.384104352535</v>
      </c>
      <c r="H29" s="161">
        <f t="shared" si="2"/>
        <v>16544.333686310827</v>
      </c>
      <c r="I29" s="161">
        <f t="shared" si="2"/>
        <v>16605.785890158171</v>
      </c>
      <c r="J29" s="161">
        <f t="shared" si="2"/>
        <v>16626.84078825701</v>
      </c>
      <c r="K29" s="161">
        <f t="shared" si="2"/>
        <v>16336.551372430957</v>
      </c>
      <c r="L29" s="161">
        <f t="shared" si="2"/>
        <v>16262.05586448418</v>
      </c>
      <c r="M29" s="161">
        <f t="shared" si="2"/>
        <v>16107.73535849009</v>
      </c>
      <c r="N29" s="161">
        <f t="shared" si="2"/>
        <v>16076.455829867444</v>
      </c>
      <c r="O29" s="126">
        <f t="shared" si="2"/>
        <v>16193.008959812787</v>
      </c>
      <c r="P29" s="161">
        <f t="shared" si="2"/>
        <v>16113.575710965222</v>
      </c>
      <c r="Q29" s="161">
        <f t="shared" si="2"/>
        <v>16150.24995809044</v>
      </c>
      <c r="R29" s="161">
        <f t="shared" si="2"/>
        <v>16037.589431865803</v>
      </c>
      <c r="S29" s="126">
        <f t="shared" si="2"/>
        <v>16054.408048986712</v>
      </c>
      <c r="T29" s="161">
        <f t="shared" si="2"/>
        <v>16225.742328991229</v>
      </c>
      <c r="U29" s="161">
        <f t="shared" si="2"/>
        <v>16070.538999999999</v>
      </c>
      <c r="V29" s="161">
        <f t="shared" si="2"/>
        <v>16047.599999999999</v>
      </c>
      <c r="Y29" s="4"/>
    </row>
    <row r="30" spans="3:25" ht="15.75" thickBot="1" x14ac:dyDescent="0.3">
      <c r="C30" s="6"/>
      <c r="D30" s="173"/>
      <c r="E30" s="173"/>
      <c r="F30" s="173"/>
      <c r="G30" s="173"/>
      <c r="H30" s="173"/>
      <c r="I30" s="173"/>
      <c r="J30" s="173"/>
      <c r="K30" s="173"/>
      <c r="L30" s="173"/>
      <c r="M30" s="173"/>
      <c r="N30" s="173"/>
      <c r="O30" s="150"/>
      <c r="P30" s="173"/>
      <c r="Q30" s="173"/>
      <c r="R30" s="173"/>
      <c r="S30" s="150"/>
      <c r="T30" s="173"/>
      <c r="U30" s="173"/>
      <c r="V30" s="173"/>
      <c r="Y30" s="4"/>
    </row>
    <row r="31" spans="3:25" ht="15.75" thickTop="1" x14ac:dyDescent="0.25">
      <c r="C31" s="81" t="s">
        <v>38</v>
      </c>
      <c r="D31" s="157"/>
      <c r="E31" s="157"/>
      <c r="F31" s="157"/>
      <c r="G31" s="157"/>
      <c r="H31" s="157"/>
      <c r="I31" s="157"/>
      <c r="J31" s="157"/>
      <c r="K31" s="157"/>
      <c r="L31" s="157"/>
      <c r="M31" s="157"/>
      <c r="N31" s="157"/>
      <c r="O31" s="162"/>
      <c r="P31" s="157"/>
      <c r="Q31" s="157"/>
      <c r="R31" s="157"/>
      <c r="S31" s="162"/>
      <c r="T31" s="157"/>
      <c r="U31" s="157"/>
      <c r="V31" s="157"/>
      <c r="Y31" s="4"/>
    </row>
    <row r="32" spans="3:25" x14ac:dyDescent="0.25">
      <c r="C32" s="81" t="s">
        <v>39</v>
      </c>
      <c r="D32" s="157"/>
      <c r="E32" s="157"/>
      <c r="F32" s="157"/>
      <c r="G32" s="157"/>
      <c r="H32" s="157"/>
      <c r="I32" s="157"/>
      <c r="J32" s="157"/>
      <c r="K32" s="157"/>
      <c r="L32" s="157"/>
      <c r="M32" s="157"/>
      <c r="N32" s="157"/>
      <c r="O32" s="143"/>
      <c r="P32" s="157"/>
      <c r="Q32" s="157"/>
      <c r="R32" s="157"/>
      <c r="S32" s="143"/>
      <c r="T32" s="157"/>
      <c r="U32" s="157"/>
      <c r="V32" s="157"/>
      <c r="Y32" s="4"/>
    </row>
    <row r="33" spans="3:25" ht="15" customHeight="1" x14ac:dyDescent="0.25">
      <c r="C33" s="168" t="s">
        <v>40</v>
      </c>
      <c r="D33" s="154">
        <v>0.01</v>
      </c>
      <c r="E33" s="154">
        <v>0.01</v>
      </c>
      <c r="F33" s="154">
        <v>0.01</v>
      </c>
      <c r="G33" s="154">
        <v>359.04</v>
      </c>
      <c r="H33" s="154">
        <v>359.04</v>
      </c>
      <c r="I33" s="154">
        <v>359.04</v>
      </c>
      <c r="J33" s="154">
        <v>359.04</v>
      </c>
      <c r="K33" s="154">
        <v>359.04</v>
      </c>
      <c r="L33" s="154">
        <v>359.04</v>
      </c>
      <c r="M33" s="154">
        <v>359.04</v>
      </c>
      <c r="N33" s="154">
        <v>359.04</v>
      </c>
      <c r="O33" s="115">
        <v>359.04</v>
      </c>
      <c r="P33" s="154">
        <v>359.04</v>
      </c>
      <c r="Q33" s="154">
        <v>359.04</v>
      </c>
      <c r="R33" s="154">
        <v>359.04</v>
      </c>
      <c r="S33" s="115">
        <v>359.04</v>
      </c>
      <c r="T33" s="154">
        <v>359.04</v>
      </c>
      <c r="U33" s="154">
        <v>359.04</v>
      </c>
      <c r="V33" s="154">
        <v>359.12</v>
      </c>
      <c r="Y33" s="4"/>
    </row>
    <row r="34" spans="3:25" x14ac:dyDescent="0.25">
      <c r="C34" s="168" t="s">
        <v>41</v>
      </c>
      <c r="D34" s="154">
        <v>8904.6640000000007</v>
      </c>
      <c r="E34" s="154">
        <v>8904.6640000000007</v>
      </c>
      <c r="F34" s="154">
        <v>8904.6640000000007</v>
      </c>
      <c r="G34" s="154">
        <v>6816.933</v>
      </c>
      <c r="H34" s="154">
        <v>6817.1880000000001</v>
      </c>
      <c r="I34" s="154">
        <v>6817.442</v>
      </c>
      <c r="J34" s="154">
        <v>6817.6959999999999</v>
      </c>
      <c r="K34" s="154">
        <v>6817.9489999999996</v>
      </c>
      <c r="L34" s="154">
        <v>6818.6</v>
      </c>
      <c r="M34" s="154">
        <v>6818.9489999999996</v>
      </c>
      <c r="N34" s="154">
        <v>6819.3239999999996</v>
      </c>
      <c r="O34" s="115">
        <v>6819.8720000000003</v>
      </c>
      <c r="P34" s="154">
        <v>6820.3360000000002</v>
      </c>
      <c r="Q34" s="154">
        <v>6800.15</v>
      </c>
      <c r="R34" s="154">
        <v>6800.5529999999999</v>
      </c>
      <c r="S34" s="115">
        <v>6800.9740000000002</v>
      </c>
      <c r="T34" s="154">
        <v>6801.3770000000004</v>
      </c>
      <c r="U34" s="154">
        <v>6801.8370000000004</v>
      </c>
      <c r="V34" s="154">
        <v>6795.34</v>
      </c>
      <c r="Y34" s="4"/>
    </row>
    <row r="35" spans="3:25" x14ac:dyDescent="0.25">
      <c r="C35" s="168" t="s">
        <v>42</v>
      </c>
      <c r="D35" s="154">
        <v>-15.949</v>
      </c>
      <c r="E35" s="154">
        <v>-9.9459999999999997</v>
      </c>
      <c r="F35" s="154">
        <v>-11.842000000000001</v>
      </c>
      <c r="G35" s="154">
        <v>-18.177</v>
      </c>
      <c r="H35" s="154">
        <v>-17.134</v>
      </c>
      <c r="I35" s="154">
        <v>-1.716</v>
      </c>
      <c r="J35" s="154">
        <v>9.3409999999999993</v>
      </c>
      <c r="K35" s="154">
        <v>-239.07599999999999</v>
      </c>
      <c r="L35" s="154">
        <v>-317.80200000000002</v>
      </c>
      <c r="M35" s="154">
        <v>-432.89100000000002</v>
      </c>
      <c r="N35" s="154">
        <v>-365.97</v>
      </c>
      <c r="O35" s="115">
        <v>-286.70699999999999</v>
      </c>
      <c r="P35" s="154">
        <v>-409.44099999999997</v>
      </c>
      <c r="Q35" s="154">
        <v>-360.20499999999998</v>
      </c>
      <c r="R35" s="154">
        <v>-371.08600000000001</v>
      </c>
      <c r="S35" s="115">
        <v>-410.95</v>
      </c>
      <c r="T35" s="154">
        <v>-255.16200000000001</v>
      </c>
      <c r="U35" s="154">
        <v>-356.17399999999998</v>
      </c>
      <c r="V35" s="154">
        <v>-330.5</v>
      </c>
      <c r="Y35" s="4"/>
    </row>
    <row r="36" spans="3:25" x14ac:dyDescent="0.25">
      <c r="C36" s="168" t="s">
        <v>43</v>
      </c>
      <c r="D36" s="154">
        <v>6.7850000000000001</v>
      </c>
      <c r="E36" s="154">
        <v>6.34</v>
      </c>
      <c r="F36" s="154">
        <v>11.015000000000001</v>
      </c>
      <c r="G36" s="154">
        <v>13.846</v>
      </c>
      <c r="H36" s="154">
        <v>15.151999999999999</v>
      </c>
      <c r="I36" s="154">
        <v>24.126000000000001</v>
      </c>
      <c r="J36" s="154">
        <v>32.601999999999997</v>
      </c>
      <c r="K36" s="154">
        <v>7.0309999999999997</v>
      </c>
      <c r="L36" s="154">
        <v>1.159</v>
      </c>
      <c r="M36" s="154">
        <v>2.5859999999999999</v>
      </c>
      <c r="N36" s="154">
        <v>8.5850000000000009</v>
      </c>
      <c r="O36" s="115">
        <v>2.9449999999999998</v>
      </c>
      <c r="P36" s="154">
        <v>7.5069999999999997</v>
      </c>
      <c r="Q36" s="154">
        <v>8.3070000000000004</v>
      </c>
      <c r="R36" s="154">
        <v>2.1909999999999998</v>
      </c>
      <c r="S36" s="115">
        <v>13.43</v>
      </c>
      <c r="T36" s="154">
        <v>5.1130000000000004</v>
      </c>
      <c r="U36" s="154">
        <v>-4.3570000000000002</v>
      </c>
      <c r="V36" s="154">
        <v>-1.7</v>
      </c>
      <c r="Y36" s="4"/>
    </row>
    <row r="37" spans="3:25" x14ac:dyDescent="0.25">
      <c r="C37" s="168" t="s">
        <v>70</v>
      </c>
      <c r="D37" s="154">
        <v>0</v>
      </c>
      <c r="E37" s="154">
        <v>0</v>
      </c>
      <c r="F37" s="154">
        <v>0</v>
      </c>
      <c r="G37" s="154">
        <v>0</v>
      </c>
      <c r="H37" s="154">
        <v>0</v>
      </c>
      <c r="I37" s="154">
        <v>0</v>
      </c>
      <c r="J37" s="154">
        <v>0</v>
      </c>
      <c r="K37" s="154">
        <v>0</v>
      </c>
      <c r="L37" s="154">
        <v>0</v>
      </c>
      <c r="M37" s="154">
        <v>0</v>
      </c>
      <c r="N37" s="154">
        <v>0</v>
      </c>
      <c r="O37" s="115">
        <v>0</v>
      </c>
      <c r="P37" s="154">
        <v>0</v>
      </c>
      <c r="Q37" s="154">
        <v>0</v>
      </c>
      <c r="R37" s="154">
        <v>0</v>
      </c>
      <c r="S37" s="115">
        <v>0</v>
      </c>
      <c r="T37" s="154">
        <v>0</v>
      </c>
      <c r="U37" s="154">
        <v>0</v>
      </c>
      <c r="V37" s="154">
        <v>0</v>
      </c>
      <c r="Y37" s="4"/>
    </row>
    <row r="38" spans="3:25" x14ac:dyDescent="0.25">
      <c r="C38" s="168" t="s">
        <v>44</v>
      </c>
      <c r="D38" s="154">
        <v>-1737.691</v>
      </c>
      <c r="E38" s="154">
        <v>-1770.4570000000001</v>
      </c>
      <c r="F38" s="154">
        <v>-1853.4780000000001</v>
      </c>
      <c r="G38" s="154">
        <v>-189.18</v>
      </c>
      <c r="H38" s="154">
        <v>-203.958</v>
      </c>
      <c r="I38" s="154">
        <v>-281.67599999999999</v>
      </c>
      <c r="J38" s="154">
        <v>-324.892</v>
      </c>
      <c r="K38" s="154">
        <v>-425.12900000000002</v>
      </c>
      <c r="L38" s="154">
        <v>-486.68200000000002</v>
      </c>
      <c r="M38" s="154">
        <v>-523.97199999999998</v>
      </c>
      <c r="N38" s="154">
        <v>-579.58900000000006</v>
      </c>
      <c r="O38" s="115">
        <v>-704.49800000000005</v>
      </c>
      <c r="P38" s="154">
        <v>-723.32799999999997</v>
      </c>
      <c r="Q38" s="154">
        <v>-786.41700000000003</v>
      </c>
      <c r="R38" s="154">
        <v>-833.61500000000001</v>
      </c>
      <c r="S38" s="115">
        <v>-889.86300000000006</v>
      </c>
      <c r="T38" s="154">
        <v>-933.21100000000001</v>
      </c>
      <c r="U38" s="154">
        <v>-976.65800000000002</v>
      </c>
      <c r="V38" s="154">
        <v>-1017.1</v>
      </c>
      <c r="Y38" s="4"/>
    </row>
    <row r="39" spans="3:25" ht="15.75" thickBot="1" x14ac:dyDescent="0.3">
      <c r="C39" s="169" t="s">
        <v>58</v>
      </c>
      <c r="D39" s="155">
        <v>0</v>
      </c>
      <c r="E39" s="155">
        <v>0</v>
      </c>
      <c r="F39" s="155">
        <v>0</v>
      </c>
      <c r="G39" s="155">
        <v>0</v>
      </c>
      <c r="H39" s="155">
        <v>0</v>
      </c>
      <c r="I39" s="155">
        <v>0</v>
      </c>
      <c r="J39" s="155">
        <v>0</v>
      </c>
      <c r="K39" s="155">
        <v>0</v>
      </c>
      <c r="L39" s="155">
        <v>0</v>
      </c>
      <c r="M39" s="155">
        <v>0</v>
      </c>
      <c r="N39" s="155">
        <v>0</v>
      </c>
      <c r="O39" s="117">
        <v>0</v>
      </c>
      <c r="P39" s="155">
        <v>0</v>
      </c>
      <c r="Q39" s="155">
        <v>0</v>
      </c>
      <c r="R39" s="155">
        <v>0</v>
      </c>
      <c r="S39" s="117">
        <v>0</v>
      </c>
      <c r="T39" s="155">
        <v>0</v>
      </c>
      <c r="U39" s="155">
        <v>0</v>
      </c>
      <c r="V39" s="155">
        <v>0</v>
      </c>
      <c r="Y39" s="4"/>
    </row>
    <row r="40" spans="3:25" x14ac:dyDescent="0.25">
      <c r="C40" s="81" t="s">
        <v>45</v>
      </c>
      <c r="D40" s="156">
        <f t="shared" ref="D40:U40" si="3">+SUM(D33:D39)</f>
        <v>7157.8190000000004</v>
      </c>
      <c r="E40" s="156">
        <f t="shared" si="3"/>
        <v>7130.6110000000008</v>
      </c>
      <c r="F40" s="156">
        <f t="shared" si="3"/>
        <v>7050.3689999999997</v>
      </c>
      <c r="G40" s="156">
        <f t="shared" si="3"/>
        <v>6982.4619999999995</v>
      </c>
      <c r="H40" s="156">
        <f t="shared" si="3"/>
        <v>6970.2880000000005</v>
      </c>
      <c r="I40" s="156">
        <f t="shared" si="3"/>
        <v>6917.2159999999994</v>
      </c>
      <c r="J40" s="156">
        <f t="shared" si="3"/>
        <v>6893.7870000000003</v>
      </c>
      <c r="K40" s="156">
        <f t="shared" si="3"/>
        <v>6519.8149999999996</v>
      </c>
      <c r="L40" s="156">
        <f t="shared" si="3"/>
        <v>6374.3150000000005</v>
      </c>
      <c r="M40" s="156">
        <f t="shared" si="3"/>
        <v>6223.7120000000004</v>
      </c>
      <c r="N40" s="156">
        <f t="shared" si="3"/>
        <v>6241.3899999999994</v>
      </c>
      <c r="O40" s="119">
        <f t="shared" si="3"/>
        <v>6190.652</v>
      </c>
      <c r="P40" s="156">
        <f t="shared" si="3"/>
        <v>6054.1139999999996</v>
      </c>
      <c r="Q40" s="156">
        <f t="shared" si="3"/>
        <v>6020.8749999999991</v>
      </c>
      <c r="R40" s="156">
        <f t="shared" si="3"/>
        <v>5957.0829999999996</v>
      </c>
      <c r="S40" s="119">
        <f t="shared" si="3"/>
        <v>5872.6310000000003</v>
      </c>
      <c r="T40" s="156">
        <f t="shared" si="3"/>
        <v>5977.1570000000002</v>
      </c>
      <c r="U40" s="156">
        <f t="shared" si="3"/>
        <v>5823.6880000000001</v>
      </c>
      <c r="V40" s="156">
        <f>+SUM(V33:V39)</f>
        <v>5805.16</v>
      </c>
      <c r="Y40" s="4"/>
    </row>
    <row r="41" spans="3:25" x14ac:dyDescent="0.25">
      <c r="C41" s="170"/>
      <c r="D41" s="157"/>
      <c r="E41" s="157"/>
      <c r="F41" s="157"/>
      <c r="G41" s="157"/>
      <c r="H41" s="157"/>
      <c r="I41" s="157"/>
      <c r="J41" s="157"/>
      <c r="K41" s="157"/>
      <c r="L41" s="157"/>
      <c r="M41" s="157"/>
      <c r="N41" s="157"/>
      <c r="O41" s="164"/>
      <c r="P41" s="157"/>
      <c r="Q41" s="157"/>
      <c r="R41" s="157"/>
      <c r="S41" s="164"/>
      <c r="T41" s="157"/>
      <c r="U41" s="157"/>
      <c r="V41" s="157"/>
      <c r="Y41" s="4"/>
    </row>
    <row r="42" spans="3:25" x14ac:dyDescent="0.25">
      <c r="C42" s="81" t="s">
        <v>46</v>
      </c>
      <c r="D42" s="157"/>
      <c r="E42" s="157"/>
      <c r="F42" s="157"/>
      <c r="G42" s="157"/>
      <c r="H42" s="157"/>
      <c r="I42" s="157"/>
      <c r="J42" s="157"/>
      <c r="K42" s="157"/>
      <c r="L42" s="157"/>
      <c r="M42" s="157"/>
      <c r="N42" s="157"/>
      <c r="O42" s="149"/>
      <c r="P42" s="157"/>
      <c r="Q42" s="157"/>
      <c r="R42" s="157"/>
      <c r="S42" s="149"/>
      <c r="T42" s="157"/>
      <c r="U42" s="157"/>
      <c r="V42" s="157"/>
      <c r="Y42" s="4"/>
    </row>
    <row r="43" spans="3:25" x14ac:dyDescent="0.25">
      <c r="C43" s="168" t="s">
        <v>202</v>
      </c>
      <c r="D43" s="115">
        <v>6840.5854468167736</v>
      </c>
      <c r="E43" s="115">
        <v>6940.3972960222291</v>
      </c>
      <c r="F43" s="115">
        <v>6964.4559787012022</v>
      </c>
      <c r="G43" s="115">
        <v>7078.3410572480752</v>
      </c>
      <c r="H43" s="154">
        <v>7127.1472255470089</v>
      </c>
      <c r="I43" s="154">
        <v>7236.4649188676922</v>
      </c>
      <c r="J43" s="154">
        <v>7282.3781550645581</v>
      </c>
      <c r="K43" s="154">
        <v>7326.9005873643364</v>
      </c>
      <c r="L43" s="154">
        <v>7418.8540976320728</v>
      </c>
      <c r="M43" s="154">
        <v>7408.8036654840434</v>
      </c>
      <c r="N43" s="154">
        <v>7394.048501047645</v>
      </c>
      <c r="O43" s="115">
        <v>7414.2053854160631</v>
      </c>
      <c r="P43" s="154">
        <v>7536.7022054983508</v>
      </c>
      <c r="Q43" s="154">
        <v>7542.3362190526668</v>
      </c>
      <c r="R43" s="154">
        <v>7520.7977978110666</v>
      </c>
      <c r="S43" s="115">
        <v>7579.9736245725253</v>
      </c>
      <c r="T43" s="154">
        <v>7687.1740813654915</v>
      </c>
      <c r="U43" s="154">
        <v>7721.4809999999998</v>
      </c>
      <c r="V43" s="154">
        <v>6954.2</v>
      </c>
      <c r="Y43" s="4"/>
    </row>
    <row r="44" spans="3:25" x14ac:dyDescent="0.25">
      <c r="C44" s="168" t="s">
        <v>4</v>
      </c>
      <c r="D44" s="115">
        <v>36.231000000000002</v>
      </c>
      <c r="E44" s="115">
        <v>36.659999999999997</v>
      </c>
      <c r="F44" s="115">
        <v>32.980383000000003</v>
      </c>
      <c r="G44" s="115">
        <v>0</v>
      </c>
      <c r="H44" s="154">
        <v>0</v>
      </c>
      <c r="I44" s="154">
        <v>0</v>
      </c>
      <c r="J44" s="154">
        <v>0</v>
      </c>
      <c r="K44" s="154">
        <v>4.5925600000000006</v>
      </c>
      <c r="L44" s="154">
        <v>8.2468340000000016</v>
      </c>
      <c r="M44" s="154">
        <v>0</v>
      </c>
      <c r="N44" s="154">
        <v>0</v>
      </c>
      <c r="O44" s="115">
        <v>23.697667000000003</v>
      </c>
      <c r="P44" s="154">
        <v>10.976376</v>
      </c>
      <c r="Q44" s="154">
        <v>4.3062009999999997</v>
      </c>
      <c r="R44" s="154">
        <v>25.536383000000001</v>
      </c>
      <c r="S44" s="115">
        <v>24.876645</v>
      </c>
      <c r="T44" s="154">
        <v>23.272826000000002</v>
      </c>
      <c r="U44" s="154">
        <v>26.263000000000002</v>
      </c>
      <c r="V44" s="154">
        <v>21</v>
      </c>
      <c r="Y44" s="4"/>
    </row>
    <row r="45" spans="3:25" x14ac:dyDescent="0.25">
      <c r="C45" s="168" t="s">
        <v>203</v>
      </c>
      <c r="D45" s="115">
        <v>86.789782015804761</v>
      </c>
      <c r="E45" s="115">
        <v>78.724637014526209</v>
      </c>
      <c r="F45" s="115">
        <v>67.971911178173187</v>
      </c>
      <c r="G45" s="115">
        <v>65.418417698560731</v>
      </c>
      <c r="H45" s="154">
        <v>50.466079507119154</v>
      </c>
      <c r="I45" s="154">
        <v>56.154014125525805</v>
      </c>
      <c r="J45" s="154">
        <v>57.844085988506571</v>
      </c>
      <c r="K45" s="154">
        <v>70.859200030249369</v>
      </c>
      <c r="L45" s="154">
        <v>82.270102209143673</v>
      </c>
      <c r="M45" s="154">
        <v>100.54190583705635</v>
      </c>
      <c r="N45" s="154">
        <v>114.99291973847524</v>
      </c>
      <c r="O45" s="115">
        <v>127.18513699606919</v>
      </c>
      <c r="P45" s="154">
        <v>105.65489225368232</v>
      </c>
      <c r="Q45" s="154">
        <v>113.82158062103012</v>
      </c>
      <c r="R45" s="154">
        <v>124.41201641567794</v>
      </c>
      <c r="S45" s="115">
        <v>137.03201273781039</v>
      </c>
      <c r="T45" s="154">
        <v>110.32522553376936</v>
      </c>
      <c r="U45" s="154">
        <v>104.94</v>
      </c>
      <c r="V45" s="154">
        <v>104.4</v>
      </c>
      <c r="Y45" s="4"/>
    </row>
    <row r="46" spans="3:25" x14ac:dyDescent="0.25">
      <c r="C46" s="168" t="s">
        <v>47</v>
      </c>
      <c r="D46" s="115">
        <v>1376.097</v>
      </c>
      <c r="E46" s="115">
        <v>1362.202</v>
      </c>
      <c r="F46" s="115">
        <v>1355.5933910179001</v>
      </c>
      <c r="G46" s="115">
        <v>1306.694</v>
      </c>
      <c r="H46" s="154">
        <v>1287.4390000000001</v>
      </c>
      <c r="I46" s="154">
        <v>1279.7288745466499</v>
      </c>
      <c r="J46" s="154">
        <v>1272.84531159322</v>
      </c>
      <c r="K46" s="154">
        <v>1249.4858821947998</v>
      </c>
      <c r="L46" s="154">
        <v>1197.68247970479</v>
      </c>
      <c r="M46" s="154">
        <v>1166.3136458888398</v>
      </c>
      <c r="N46" s="154">
        <v>1135.4584177959398</v>
      </c>
      <c r="O46" s="154">
        <v>1178.35703790256</v>
      </c>
      <c r="P46" s="154">
        <v>1154.4462194325599</v>
      </c>
      <c r="Q46" s="154">
        <v>1141.8061247077201</v>
      </c>
      <c r="R46" s="154">
        <v>1088.95808147868</v>
      </c>
      <c r="S46" s="154">
        <v>1083.2504234963903</v>
      </c>
      <c r="T46" s="154">
        <v>1071.3865079863799</v>
      </c>
      <c r="U46" s="154">
        <v>1041.296</v>
      </c>
      <c r="V46" s="154">
        <v>1016.56</v>
      </c>
      <c r="Y46" s="4"/>
    </row>
    <row r="47" spans="3:25" ht="15.75" thickBot="1" x14ac:dyDescent="0.3">
      <c r="C47" s="169" t="s">
        <v>48</v>
      </c>
      <c r="D47" s="117">
        <v>53.228999999999999</v>
      </c>
      <c r="E47" s="117">
        <v>52.694000000000003</v>
      </c>
      <c r="F47" s="117">
        <v>51.564444999999999</v>
      </c>
      <c r="G47" s="117">
        <v>22.437000000000001</v>
      </c>
      <c r="H47" s="155">
        <v>20.038076</v>
      </c>
      <c r="I47" s="155">
        <v>18.625679999999999</v>
      </c>
      <c r="J47" s="155">
        <v>17.645724999999999</v>
      </c>
      <c r="K47" s="155">
        <v>16.814912</v>
      </c>
      <c r="L47" s="155">
        <v>16.343892</v>
      </c>
      <c r="M47" s="155">
        <v>15.980326</v>
      </c>
      <c r="N47" s="155">
        <v>21.647826000000002</v>
      </c>
      <c r="O47" s="117">
        <v>34.780363999999999</v>
      </c>
      <c r="P47" s="155">
        <v>36.673191796095402</v>
      </c>
      <c r="Q47" s="155">
        <v>29.649749</v>
      </c>
      <c r="R47" s="155">
        <v>42.308684187095096</v>
      </c>
      <c r="S47" s="117">
        <v>42.0996102348684</v>
      </c>
      <c r="T47" s="155">
        <v>40.280666102964496</v>
      </c>
      <c r="U47" s="155">
        <v>38.408000000000001</v>
      </c>
      <c r="V47" s="155">
        <v>39.1</v>
      </c>
      <c r="Y47" s="4"/>
    </row>
    <row r="48" spans="3:25" x14ac:dyDescent="0.25">
      <c r="C48" s="81" t="s">
        <v>215</v>
      </c>
      <c r="D48" s="119">
        <f t="shared" ref="D48:U48" si="4">+SUM(D43:D47)</f>
        <v>8392.9322288325784</v>
      </c>
      <c r="E48" s="119">
        <f t="shared" si="4"/>
        <v>8470.6779330367535</v>
      </c>
      <c r="F48" s="119">
        <f t="shared" si="4"/>
        <v>8472.5661088972756</v>
      </c>
      <c r="G48" s="119">
        <f t="shared" si="4"/>
        <v>8472.8904749466365</v>
      </c>
      <c r="H48" s="156">
        <f t="shared" si="4"/>
        <v>8485.0903810541295</v>
      </c>
      <c r="I48" s="156">
        <f t="shared" si="4"/>
        <v>8590.9734875398663</v>
      </c>
      <c r="J48" s="156">
        <f t="shared" si="4"/>
        <v>8630.7132776462859</v>
      </c>
      <c r="K48" s="156">
        <f t="shared" si="4"/>
        <v>8668.653141589386</v>
      </c>
      <c r="L48" s="156">
        <f t="shared" si="4"/>
        <v>8723.3974055460058</v>
      </c>
      <c r="M48" s="156">
        <f t="shared" si="4"/>
        <v>8691.6395432099398</v>
      </c>
      <c r="N48" s="156">
        <f t="shared" si="4"/>
        <v>8666.1476645820603</v>
      </c>
      <c r="O48" s="119">
        <f t="shared" si="4"/>
        <v>8778.2255913146928</v>
      </c>
      <c r="P48" s="156">
        <f t="shared" si="4"/>
        <v>8844.4528849806884</v>
      </c>
      <c r="Q48" s="156">
        <f t="shared" si="4"/>
        <v>8831.9198743814177</v>
      </c>
      <c r="R48" s="156">
        <f t="shared" si="4"/>
        <v>8802.0129628925188</v>
      </c>
      <c r="S48" s="119">
        <f t="shared" si="4"/>
        <v>8867.2323160415945</v>
      </c>
      <c r="T48" s="156">
        <f t="shared" si="4"/>
        <v>8932.4393069886064</v>
      </c>
      <c r="U48" s="156">
        <f t="shared" si="4"/>
        <v>8932.387999999999</v>
      </c>
      <c r="V48" s="156">
        <f>+SUM(V43:V47)</f>
        <v>8135.26</v>
      </c>
      <c r="Y48" s="4"/>
    </row>
    <row r="49" spans="3:25" x14ac:dyDescent="0.25">
      <c r="C49" s="170"/>
      <c r="D49" s="149"/>
      <c r="E49" s="149"/>
      <c r="F49" s="149"/>
      <c r="G49" s="149"/>
      <c r="H49" s="157"/>
      <c r="I49" s="157"/>
      <c r="J49" s="157"/>
      <c r="K49" s="157"/>
      <c r="L49" s="157"/>
      <c r="M49" s="157"/>
      <c r="N49" s="157"/>
      <c r="O49" s="157"/>
      <c r="P49" s="157"/>
      <c r="Q49" s="157"/>
      <c r="R49" s="157"/>
      <c r="S49" s="157"/>
      <c r="T49" s="157"/>
      <c r="U49" s="157"/>
      <c r="V49" s="157"/>
      <c r="Y49" s="4"/>
    </row>
    <row r="50" spans="3:25" x14ac:dyDescent="0.25">
      <c r="C50" s="81" t="s">
        <v>49</v>
      </c>
      <c r="D50" s="149"/>
      <c r="E50" s="149"/>
      <c r="F50" s="149"/>
      <c r="G50" s="149"/>
      <c r="H50" s="157"/>
      <c r="I50" s="157"/>
      <c r="J50" s="157"/>
      <c r="K50" s="157"/>
      <c r="L50" s="157"/>
      <c r="M50" s="157"/>
      <c r="N50" s="157"/>
      <c r="O50" s="157"/>
      <c r="P50" s="157"/>
      <c r="Q50" s="157"/>
      <c r="R50" s="157"/>
      <c r="S50" s="157"/>
      <c r="T50" s="157"/>
      <c r="U50" s="157"/>
      <c r="V50" s="157"/>
      <c r="Y50" s="4"/>
    </row>
    <row r="51" spans="3:25" x14ac:dyDescent="0.25">
      <c r="C51" s="168" t="s">
        <v>50</v>
      </c>
      <c r="D51" s="115">
        <v>158.36600000000001</v>
      </c>
      <c r="E51" s="115">
        <v>141.02099999999999</v>
      </c>
      <c r="F51" s="115">
        <v>129.62898636867399</v>
      </c>
      <c r="G51" s="115">
        <v>190.68199999999999</v>
      </c>
      <c r="H51" s="154">
        <v>177.55933252995396</v>
      </c>
      <c r="I51" s="154">
        <v>177.05943055352199</v>
      </c>
      <c r="J51" s="154">
        <v>173.60822475722503</v>
      </c>
      <c r="K51" s="154">
        <v>188.663774871085</v>
      </c>
      <c r="L51" s="154">
        <v>166.43043442267503</v>
      </c>
      <c r="M51" s="154">
        <v>170.400195888589</v>
      </c>
      <c r="N51" s="154">
        <v>149.71408446157</v>
      </c>
      <c r="O51" s="115">
        <v>171.16411906751702</v>
      </c>
      <c r="P51" s="154">
        <v>166.410690318326</v>
      </c>
      <c r="Q51" s="154">
        <v>175.53193982932902</v>
      </c>
      <c r="R51" s="154">
        <v>166.91274758787799</v>
      </c>
      <c r="S51" s="115">
        <v>176.00750659218201</v>
      </c>
      <c r="T51" s="154">
        <v>192.81670735269003</v>
      </c>
      <c r="U51" s="154">
        <v>177.67599999999999</v>
      </c>
      <c r="V51" s="154">
        <v>147.935</v>
      </c>
      <c r="Y51" s="4"/>
    </row>
    <row r="52" spans="3:25" x14ac:dyDescent="0.25">
      <c r="C52" s="168" t="s">
        <v>51</v>
      </c>
      <c r="D52" s="115">
        <v>48.951000000000001</v>
      </c>
      <c r="E52" s="115">
        <v>45.816000000000003</v>
      </c>
      <c r="F52" s="115">
        <v>89.482872572274104</v>
      </c>
      <c r="G52" s="115">
        <v>85.203000000000003</v>
      </c>
      <c r="H52" s="154">
        <v>98.140012495856993</v>
      </c>
      <c r="I52" s="154">
        <v>96.011211558988208</v>
      </c>
      <c r="J52" s="154">
        <v>114.771398225967</v>
      </c>
      <c r="K52" s="154">
        <v>79.776831400584499</v>
      </c>
      <c r="L52" s="154">
        <v>97.179265090941996</v>
      </c>
      <c r="M52" s="154">
        <v>91.250652759760399</v>
      </c>
      <c r="N52" s="154">
        <v>101.69371831642701</v>
      </c>
      <c r="O52" s="115">
        <v>87.565473159394912</v>
      </c>
      <c r="P52" s="154">
        <v>111.10859197382601</v>
      </c>
      <c r="Q52" s="154">
        <v>112.713576828613</v>
      </c>
      <c r="R52" s="154">
        <v>121.395000615412</v>
      </c>
      <c r="S52" s="154">
        <v>104.181197316387</v>
      </c>
      <c r="T52" s="154">
        <v>111.835130475109</v>
      </c>
      <c r="U52" s="154">
        <v>115.565</v>
      </c>
      <c r="V52" s="154">
        <v>128.91999999999999</v>
      </c>
      <c r="Y52" s="4"/>
    </row>
    <row r="53" spans="3:25" x14ac:dyDescent="0.25">
      <c r="C53" s="168" t="s">
        <v>204</v>
      </c>
      <c r="D53" s="115">
        <v>137.26219124549803</v>
      </c>
      <c r="E53" s="115">
        <v>168.519065509304</v>
      </c>
      <c r="F53" s="115">
        <v>153.1320768031853</v>
      </c>
      <c r="G53" s="115">
        <v>190.73881964049426</v>
      </c>
      <c r="H53" s="154">
        <v>198.55823785095319</v>
      </c>
      <c r="I53" s="154">
        <v>225.28611460170123</v>
      </c>
      <c r="J53" s="154">
        <v>222.11696113611316</v>
      </c>
      <c r="K53" s="154">
        <v>297.04271754802983</v>
      </c>
      <c r="L53" s="154">
        <v>304.28229768541581</v>
      </c>
      <c r="M53" s="154">
        <v>323.3850314655225</v>
      </c>
      <c r="N53" s="154">
        <v>295.67986599611726</v>
      </c>
      <c r="O53" s="115">
        <v>337.69534866405189</v>
      </c>
      <c r="P53" s="154">
        <v>236.36465757063206</v>
      </c>
      <c r="Q53" s="154">
        <v>304.29902513572972</v>
      </c>
      <c r="R53" s="154">
        <v>319.01345010429003</v>
      </c>
      <c r="S53" s="115">
        <v>357.51681063798048</v>
      </c>
      <c r="T53" s="154">
        <v>294.28337058005724</v>
      </c>
      <c r="U53" s="154">
        <v>329.94499999999999</v>
      </c>
      <c r="V53" s="154">
        <v>1108.4000000000001</v>
      </c>
      <c r="Y53" s="4"/>
    </row>
    <row r="54" spans="3:25" x14ac:dyDescent="0.25">
      <c r="C54" s="168" t="s">
        <v>4</v>
      </c>
      <c r="D54" s="115">
        <v>2.3170000000000002</v>
      </c>
      <c r="E54" s="115">
        <v>3.613</v>
      </c>
      <c r="F54" s="115">
        <v>4.3313000000000004E-2</v>
      </c>
      <c r="G54" s="115">
        <v>30.853000000000002</v>
      </c>
      <c r="H54" s="154">
        <v>21.393584999999998</v>
      </c>
      <c r="I54" s="154">
        <v>6.7825429999999995</v>
      </c>
      <c r="J54" s="154">
        <v>0.26533499999999999</v>
      </c>
      <c r="K54" s="154">
        <v>5.1753439999999999</v>
      </c>
      <c r="L54" s="154">
        <v>7.4320290000000009</v>
      </c>
      <c r="M54" s="154">
        <v>6.2679999999999998</v>
      </c>
      <c r="N54" s="154">
        <v>1.5620000000000001</v>
      </c>
      <c r="O54" s="115">
        <v>4.2351879999999991</v>
      </c>
      <c r="P54" s="154">
        <v>0.60399999999999998</v>
      </c>
      <c r="Q54" s="154">
        <v>0.56611999999999996</v>
      </c>
      <c r="R54" s="154">
        <v>5.0431730000000003</v>
      </c>
      <c r="S54" s="115">
        <v>2.9499999999999998E-2</v>
      </c>
      <c r="T54" s="154">
        <v>5.2208359999999994</v>
      </c>
      <c r="U54" s="154">
        <v>13.413</v>
      </c>
      <c r="V54" s="154">
        <v>10.1</v>
      </c>
      <c r="Y54" s="4"/>
    </row>
    <row r="55" spans="3:25" x14ac:dyDescent="0.25">
      <c r="C55" s="168" t="s">
        <v>205</v>
      </c>
      <c r="D55" s="115">
        <v>539.42038948575998</v>
      </c>
      <c r="E55" s="115">
        <v>529.33642586279007</v>
      </c>
      <c r="F55" s="115">
        <v>508.55258135337368</v>
      </c>
      <c r="G55" s="115">
        <v>492.53780976540548</v>
      </c>
      <c r="H55" s="154">
        <v>530.10495865359223</v>
      </c>
      <c r="I55" s="154">
        <v>535.71190998448719</v>
      </c>
      <c r="J55" s="154">
        <v>529.79012453348253</v>
      </c>
      <c r="K55" s="154">
        <v>516.90685701751954</v>
      </c>
      <c r="L55" s="154">
        <v>520.50753565767161</v>
      </c>
      <c r="M55" s="154">
        <v>523.71658263167751</v>
      </c>
      <c r="N55" s="154">
        <v>543.45681974411775</v>
      </c>
      <c r="O55" s="115">
        <v>546.67606843069541</v>
      </c>
      <c r="P55" s="154">
        <v>608.2387996018158</v>
      </c>
      <c r="Q55" s="154">
        <v>610.05771743814648</v>
      </c>
      <c r="R55" s="154">
        <v>587.83149764222958</v>
      </c>
      <c r="S55" s="154">
        <v>576.75416465268358</v>
      </c>
      <c r="T55" s="154">
        <v>617.30566443727116</v>
      </c>
      <c r="U55" s="154">
        <v>591.33900000000006</v>
      </c>
      <c r="V55" s="154">
        <v>629</v>
      </c>
      <c r="Y55" s="4"/>
    </row>
    <row r="56" spans="3:25" ht="15.75" thickBot="1" x14ac:dyDescent="0.3">
      <c r="C56" s="169" t="s">
        <v>52</v>
      </c>
      <c r="D56" s="117">
        <v>50.119</v>
      </c>
      <c r="E56" s="117">
        <v>43.366999999999997</v>
      </c>
      <c r="F56" s="117">
        <v>47.050840038943406</v>
      </c>
      <c r="G56" s="117">
        <v>39.015000000000001</v>
      </c>
      <c r="H56" s="155">
        <v>63.197162597129307</v>
      </c>
      <c r="I56" s="155">
        <v>56.744650021706903</v>
      </c>
      <c r="J56" s="155">
        <v>61.7909869670912</v>
      </c>
      <c r="K56" s="155">
        <v>60.51715683025931</v>
      </c>
      <c r="L56" s="155">
        <v>68.512</v>
      </c>
      <c r="M56" s="155">
        <v>77.364209219501419</v>
      </c>
      <c r="N56" s="155">
        <v>76.811223574367801</v>
      </c>
      <c r="O56" s="117">
        <v>76.795230128578197</v>
      </c>
      <c r="P56" s="155">
        <v>92.28292442179611</v>
      </c>
      <c r="Q56" s="155">
        <v>94.286661570730402</v>
      </c>
      <c r="R56" s="155">
        <v>78.297785581573294</v>
      </c>
      <c r="S56" s="117">
        <v>100.0550057262853</v>
      </c>
      <c r="T56" s="155">
        <v>94.683424368228501</v>
      </c>
      <c r="U56" s="155">
        <v>86.527000000000001</v>
      </c>
      <c r="V56" s="155">
        <v>82.8</v>
      </c>
      <c r="Y56" s="4"/>
    </row>
    <row r="57" spans="3:25" ht="15.75" thickBot="1" x14ac:dyDescent="0.3">
      <c r="C57" s="171" t="s">
        <v>214</v>
      </c>
      <c r="D57" s="159">
        <f t="shared" ref="D57:T57" si="5">+SUM(D51:D56)</f>
        <v>936.43558073125803</v>
      </c>
      <c r="E57" s="159">
        <f t="shared" si="5"/>
        <v>931.6724913720941</v>
      </c>
      <c r="F57" s="159">
        <f t="shared" si="5"/>
        <v>927.89067013645047</v>
      </c>
      <c r="G57" s="159">
        <f t="shared" si="5"/>
        <v>1029.0296294058999</v>
      </c>
      <c r="H57" s="160">
        <f t="shared" si="5"/>
        <v>1088.9532891274857</v>
      </c>
      <c r="I57" s="160">
        <f t="shared" si="5"/>
        <v>1097.5958597204055</v>
      </c>
      <c r="J57" s="160">
        <f t="shared" si="5"/>
        <v>1102.3430306198788</v>
      </c>
      <c r="K57" s="160">
        <f t="shared" si="5"/>
        <v>1148.0826816674783</v>
      </c>
      <c r="L57" s="160">
        <f t="shared" si="5"/>
        <v>1164.3435618567044</v>
      </c>
      <c r="M57" s="160">
        <f t="shared" si="5"/>
        <v>1192.3846719650508</v>
      </c>
      <c r="N57" s="160">
        <f t="shared" si="5"/>
        <v>1168.9177120925999</v>
      </c>
      <c r="O57" s="159">
        <f t="shared" si="5"/>
        <v>1224.1314274502374</v>
      </c>
      <c r="P57" s="160">
        <f t="shared" si="5"/>
        <v>1215.0096638863961</v>
      </c>
      <c r="Q57" s="160">
        <f t="shared" si="5"/>
        <v>1297.4550408025484</v>
      </c>
      <c r="R57" s="160">
        <f t="shared" si="5"/>
        <v>1278.4936545313831</v>
      </c>
      <c r="S57" s="159">
        <f t="shared" si="5"/>
        <v>1314.5441849255185</v>
      </c>
      <c r="T57" s="160">
        <f t="shared" si="5"/>
        <v>1316.1451332133558</v>
      </c>
      <c r="U57" s="160">
        <f>+SUM(U51:U56)</f>
        <v>1314.4650000000001</v>
      </c>
      <c r="V57" s="160">
        <f>+SUM(V51:V56)</f>
        <v>2107.1550000000002</v>
      </c>
      <c r="Y57" s="4"/>
    </row>
    <row r="58" spans="3:25" ht="15.75" thickBot="1" x14ac:dyDescent="0.3">
      <c r="C58" s="171" t="s">
        <v>217</v>
      </c>
      <c r="D58" s="159">
        <f t="shared" ref="D58:T58" si="6">+D57+D48</f>
        <v>9329.367809563837</v>
      </c>
      <c r="E58" s="159">
        <f t="shared" si="6"/>
        <v>9402.3504244088472</v>
      </c>
      <c r="F58" s="159">
        <f t="shared" si="6"/>
        <v>9400.456779033726</v>
      </c>
      <c r="G58" s="159">
        <f t="shared" si="6"/>
        <v>9501.9201043525354</v>
      </c>
      <c r="H58" s="160">
        <f t="shared" si="6"/>
        <v>9574.0436701816143</v>
      </c>
      <c r="I58" s="160">
        <f t="shared" si="6"/>
        <v>9688.5693472602725</v>
      </c>
      <c r="J58" s="160">
        <f t="shared" si="6"/>
        <v>9733.0563082661647</v>
      </c>
      <c r="K58" s="160">
        <f t="shared" si="6"/>
        <v>9816.735823256864</v>
      </c>
      <c r="L58" s="160">
        <f t="shared" si="6"/>
        <v>9887.7409674027094</v>
      </c>
      <c r="M58" s="160">
        <f t="shared" si="6"/>
        <v>9884.0242151749899</v>
      </c>
      <c r="N58" s="160">
        <f t="shared" si="6"/>
        <v>9835.06537667466</v>
      </c>
      <c r="O58" s="159">
        <f t="shared" si="6"/>
        <v>10002.357018764931</v>
      </c>
      <c r="P58" s="160">
        <f t="shared" si="6"/>
        <v>10059.462548867084</v>
      </c>
      <c r="Q58" s="160">
        <f t="shared" si="6"/>
        <v>10129.374915183966</v>
      </c>
      <c r="R58" s="160">
        <f t="shared" si="6"/>
        <v>10080.506617423902</v>
      </c>
      <c r="S58" s="159">
        <f t="shared" si="6"/>
        <v>10181.776500967113</v>
      </c>
      <c r="T58" s="160">
        <f t="shared" si="6"/>
        <v>10248.584440201963</v>
      </c>
      <c r="U58" s="160">
        <f>+U57+U48</f>
        <v>10246.852999999999</v>
      </c>
      <c r="V58" s="160">
        <f>+V57+V48</f>
        <v>10242.415000000001</v>
      </c>
      <c r="Y58" s="4"/>
    </row>
    <row r="59" spans="3:25" x14ac:dyDescent="0.25">
      <c r="C59" s="172" t="s">
        <v>218</v>
      </c>
      <c r="D59" s="126">
        <f t="shared" ref="D59:U59" si="7">+D58+D40</f>
        <v>16487.186809563838</v>
      </c>
      <c r="E59" s="126">
        <f t="shared" si="7"/>
        <v>16532.961424408848</v>
      </c>
      <c r="F59" s="126">
        <f t="shared" si="7"/>
        <v>16450.825779033727</v>
      </c>
      <c r="G59" s="126">
        <f t="shared" si="7"/>
        <v>16484.382104352535</v>
      </c>
      <c r="H59" s="161">
        <f t="shared" si="7"/>
        <v>16544.331670181615</v>
      </c>
      <c r="I59" s="161">
        <f t="shared" si="7"/>
        <v>16605.785347260273</v>
      </c>
      <c r="J59" s="161">
        <f t="shared" si="7"/>
        <v>16626.843308266165</v>
      </c>
      <c r="K59" s="161">
        <f t="shared" si="7"/>
        <v>16336.550823256865</v>
      </c>
      <c r="L59" s="161">
        <f t="shared" si="7"/>
        <v>16262.05596740271</v>
      </c>
      <c r="M59" s="161">
        <f t="shared" si="7"/>
        <v>16107.736215174991</v>
      </c>
      <c r="N59" s="161">
        <f t="shared" si="7"/>
        <v>16076.455376674659</v>
      </c>
      <c r="O59" s="126">
        <f t="shared" si="7"/>
        <v>16193.009018764931</v>
      </c>
      <c r="P59" s="161">
        <f t="shared" si="7"/>
        <v>16113.576548867084</v>
      </c>
      <c r="Q59" s="161">
        <f t="shared" si="7"/>
        <v>16150.249915183966</v>
      </c>
      <c r="R59" s="161">
        <f t="shared" si="7"/>
        <v>16037.589617423902</v>
      </c>
      <c r="S59" s="126">
        <f t="shared" si="7"/>
        <v>16054.407500967114</v>
      </c>
      <c r="T59" s="161">
        <f t="shared" si="7"/>
        <v>16225.741440201964</v>
      </c>
      <c r="U59" s="161">
        <f t="shared" si="7"/>
        <v>16070.540999999999</v>
      </c>
      <c r="V59" s="161">
        <f>+V58+V40</f>
        <v>16047.575000000001</v>
      </c>
      <c r="Y59" s="4"/>
    </row>
    <row r="60" spans="3:25" x14ac:dyDescent="0.25">
      <c r="D60" s="150"/>
      <c r="E60" s="150"/>
      <c r="F60" s="150"/>
      <c r="G60" s="150"/>
      <c r="H60" s="150"/>
      <c r="I60" s="150"/>
      <c r="J60" s="150"/>
      <c r="K60" s="150"/>
      <c r="L60" s="150"/>
      <c r="M60" s="150"/>
      <c r="N60" s="150"/>
      <c r="O60" s="150"/>
      <c r="P60" s="150"/>
      <c r="Q60" s="150"/>
      <c r="R60" s="150"/>
      <c r="S60" s="150"/>
      <c r="T60" s="150"/>
      <c r="U60" s="150"/>
      <c r="V60" s="150"/>
      <c r="Y60" s="4"/>
    </row>
    <row r="61" spans="3:25" x14ac:dyDescent="0.25">
      <c r="C61" s="178" t="s">
        <v>244</v>
      </c>
      <c r="D61" s="119"/>
      <c r="E61" s="119"/>
      <c r="F61" s="119"/>
      <c r="G61" s="119"/>
      <c r="H61" s="119"/>
      <c r="I61" s="119"/>
      <c r="J61" s="119"/>
      <c r="K61" s="119"/>
      <c r="L61" s="119"/>
      <c r="M61" s="119"/>
      <c r="N61" s="119"/>
      <c r="O61" s="119"/>
      <c r="P61" s="156"/>
      <c r="Q61" s="156"/>
      <c r="Y61" s="4"/>
    </row>
    <row r="62" spans="3:25" x14ac:dyDescent="0.25">
      <c r="C62" s="122" t="s">
        <v>245</v>
      </c>
      <c r="D62" s="187">
        <v>1.8180000000000001</v>
      </c>
      <c r="E62" s="187">
        <v>0.41</v>
      </c>
      <c r="F62" s="187">
        <v>6.0860000000000003</v>
      </c>
      <c r="G62" s="187">
        <v>9.6509999999999998</v>
      </c>
      <c r="H62" s="187">
        <v>11.387</v>
      </c>
      <c r="I62" s="187">
        <v>22.599</v>
      </c>
      <c r="J62" s="187">
        <v>33.273000000000003</v>
      </c>
      <c r="K62" s="187">
        <v>6.2439999999999998</v>
      </c>
      <c r="L62" s="187">
        <v>1.0940000000000001</v>
      </c>
      <c r="M62" s="187">
        <v>1.7270000000000001</v>
      </c>
      <c r="N62" s="187">
        <v>4.5579999999999998</v>
      </c>
      <c r="O62" s="187">
        <v>0.13700000000000001</v>
      </c>
      <c r="P62" s="187">
        <v>2.222</v>
      </c>
      <c r="Q62" s="187">
        <v>3.105</v>
      </c>
      <c r="R62" s="187">
        <v>0</v>
      </c>
      <c r="S62" s="187">
        <v>9.1270000000000007</v>
      </c>
      <c r="T62" s="187">
        <v>1.577</v>
      </c>
      <c r="U62" s="187">
        <v>0</v>
      </c>
      <c r="V62" s="187">
        <v>0.04</v>
      </c>
      <c r="Y62" s="4"/>
    </row>
    <row r="63" spans="3:25" x14ac:dyDescent="0.25">
      <c r="C63" s="122" t="s">
        <v>246</v>
      </c>
      <c r="D63" s="187">
        <v>0.36299999999999999</v>
      </c>
      <c r="E63" s="187">
        <v>1.6890000000000001</v>
      </c>
      <c r="F63" s="187">
        <v>0.74199999999999999</v>
      </c>
      <c r="G63" s="187">
        <v>0</v>
      </c>
      <c r="H63" s="187">
        <v>0</v>
      </c>
      <c r="I63" s="187">
        <v>0</v>
      </c>
      <c r="J63" s="187">
        <v>0</v>
      </c>
      <c r="K63" s="187">
        <v>0</v>
      </c>
      <c r="L63" s="187">
        <v>0</v>
      </c>
      <c r="M63" s="187">
        <v>0</v>
      </c>
      <c r="N63" s="187">
        <v>3.0000000000000001E-3</v>
      </c>
      <c r="O63" s="187">
        <v>4.0000000000000001E-3</v>
      </c>
      <c r="P63" s="187">
        <v>2.5000000000000001E-2</v>
      </c>
      <c r="Q63" s="187">
        <v>8.0000000000000002E-3</v>
      </c>
      <c r="R63" s="187">
        <v>0.45200000000000001</v>
      </c>
      <c r="S63" s="187">
        <v>0</v>
      </c>
      <c r="T63" s="187">
        <v>6.0000000000000001E-3</v>
      </c>
      <c r="U63" s="187">
        <v>0.27300000000000002</v>
      </c>
      <c r="V63" s="187">
        <v>0.72</v>
      </c>
      <c r="Y63" s="4"/>
    </row>
    <row r="64" spans="3:25" x14ac:dyDescent="0.25">
      <c r="C64" s="122" t="s">
        <v>247</v>
      </c>
      <c r="D64" s="187">
        <v>0</v>
      </c>
      <c r="E64" s="187">
        <v>0</v>
      </c>
      <c r="F64" s="187">
        <v>0</v>
      </c>
      <c r="G64" s="187">
        <v>0</v>
      </c>
      <c r="H64" s="187">
        <v>0</v>
      </c>
      <c r="I64" s="187">
        <v>0</v>
      </c>
      <c r="J64" s="187">
        <v>0</v>
      </c>
      <c r="K64" s="187">
        <v>1.363</v>
      </c>
      <c r="L64" s="187">
        <v>5.7329999999999997</v>
      </c>
      <c r="M64" s="187">
        <v>18.981000000000002</v>
      </c>
      <c r="N64" s="187">
        <v>12.191000000000001</v>
      </c>
      <c r="O64" s="187">
        <v>1.7170000000000001</v>
      </c>
      <c r="P64" s="187">
        <v>12.744</v>
      </c>
      <c r="Q64" s="187">
        <v>9.1530000000000005</v>
      </c>
      <c r="R64" s="187">
        <v>8.1509999999999998</v>
      </c>
      <c r="S64" s="187">
        <v>12.561999999999999</v>
      </c>
      <c r="T64" s="187">
        <v>0</v>
      </c>
      <c r="U64" s="187">
        <v>5.7359999999999998</v>
      </c>
      <c r="V64" s="187">
        <v>3.9</v>
      </c>
      <c r="Y64" s="4"/>
    </row>
    <row r="65" spans="3:25" x14ac:dyDescent="0.25">
      <c r="C65" s="122" t="s">
        <v>251</v>
      </c>
      <c r="D65" s="187">
        <v>0</v>
      </c>
      <c r="E65" s="187">
        <v>0</v>
      </c>
      <c r="F65" s="187">
        <v>0</v>
      </c>
      <c r="G65" s="187">
        <v>0</v>
      </c>
      <c r="H65" s="187">
        <v>0</v>
      </c>
      <c r="I65" s="187">
        <v>0</v>
      </c>
      <c r="J65" s="187">
        <v>0.35699999999999998</v>
      </c>
      <c r="K65" s="187">
        <v>0</v>
      </c>
      <c r="L65" s="187">
        <v>0</v>
      </c>
      <c r="M65" s="187">
        <v>4.3129999999999997</v>
      </c>
      <c r="N65" s="187">
        <v>8.0860000000000003</v>
      </c>
      <c r="O65" s="187">
        <v>0</v>
      </c>
      <c r="P65" s="187">
        <v>0</v>
      </c>
      <c r="Q65" s="187">
        <v>0</v>
      </c>
      <c r="R65" s="187">
        <v>0</v>
      </c>
      <c r="S65" s="187">
        <v>0</v>
      </c>
      <c r="T65" s="187">
        <v>0</v>
      </c>
      <c r="U65" s="187">
        <v>0</v>
      </c>
      <c r="V65" s="187">
        <v>0</v>
      </c>
      <c r="Y65" s="4"/>
    </row>
    <row r="66" spans="3:25" x14ac:dyDescent="0.25">
      <c r="C66" s="188" t="s">
        <v>249</v>
      </c>
      <c r="D66" s="189">
        <f t="shared" ref="D66:T66" si="8">+SUM(D62:D65)</f>
        <v>2.181</v>
      </c>
      <c r="E66" s="189">
        <f t="shared" si="8"/>
        <v>2.0990000000000002</v>
      </c>
      <c r="F66" s="189">
        <f t="shared" si="8"/>
        <v>6.8280000000000003</v>
      </c>
      <c r="G66" s="189">
        <f t="shared" si="8"/>
        <v>9.6509999999999998</v>
      </c>
      <c r="H66" s="189">
        <f t="shared" si="8"/>
        <v>11.387</v>
      </c>
      <c r="I66" s="189">
        <f t="shared" si="8"/>
        <v>22.599</v>
      </c>
      <c r="J66" s="189">
        <f t="shared" si="8"/>
        <v>33.630000000000003</v>
      </c>
      <c r="K66" s="189">
        <f t="shared" si="8"/>
        <v>7.6069999999999993</v>
      </c>
      <c r="L66" s="189">
        <f t="shared" si="8"/>
        <v>6.827</v>
      </c>
      <c r="M66" s="189">
        <f t="shared" si="8"/>
        <v>25.021000000000001</v>
      </c>
      <c r="N66" s="189">
        <f t="shared" si="8"/>
        <v>24.838000000000001</v>
      </c>
      <c r="O66" s="189">
        <f t="shared" si="8"/>
        <v>1.8580000000000001</v>
      </c>
      <c r="P66" s="189">
        <f t="shared" si="8"/>
        <v>14.991</v>
      </c>
      <c r="Q66" s="189">
        <f t="shared" si="8"/>
        <v>12.266</v>
      </c>
      <c r="R66" s="189">
        <f t="shared" si="8"/>
        <v>8.6029999999999998</v>
      </c>
      <c r="S66" s="189">
        <f t="shared" si="8"/>
        <v>21.689</v>
      </c>
      <c r="T66" s="189">
        <f t="shared" si="8"/>
        <v>1.583</v>
      </c>
      <c r="U66" s="189">
        <f t="shared" ref="U66:V66" si="9">+SUM(U62:U65)</f>
        <v>6.0089999999999995</v>
      </c>
      <c r="V66" s="189">
        <f t="shared" si="9"/>
        <v>4.66</v>
      </c>
      <c r="Y66" s="4"/>
    </row>
    <row r="67" spans="3:25" x14ac:dyDescent="0.25">
      <c r="C67" s="122"/>
      <c r="D67" s="204"/>
      <c r="E67" s="204"/>
      <c r="F67" s="204"/>
      <c r="G67" s="204"/>
      <c r="H67" s="204"/>
      <c r="I67" s="204"/>
      <c r="J67" s="204"/>
      <c r="K67" s="204"/>
      <c r="L67" s="204"/>
      <c r="M67" s="204"/>
      <c r="N67" s="204"/>
      <c r="O67" s="204"/>
      <c r="P67" s="204"/>
      <c r="Q67" s="204"/>
      <c r="R67" s="204"/>
      <c r="S67" s="204"/>
      <c r="T67" s="204"/>
      <c r="U67" s="204"/>
      <c r="V67" s="291"/>
      <c r="Y67" s="4"/>
    </row>
    <row r="68" spans="3:25" x14ac:dyDescent="0.25">
      <c r="C68" s="122" t="s">
        <v>245</v>
      </c>
      <c r="D68" s="187">
        <v>1.0589999999999999</v>
      </c>
      <c r="E68" s="187">
        <v>0.215</v>
      </c>
      <c r="F68" s="187">
        <v>4.2999999999999997E-2</v>
      </c>
      <c r="G68" s="187">
        <v>0</v>
      </c>
      <c r="H68" s="187">
        <v>0</v>
      </c>
      <c r="I68" s="187">
        <v>0</v>
      </c>
      <c r="J68" s="187">
        <v>0</v>
      </c>
      <c r="K68" s="187">
        <v>5.1749999999999998</v>
      </c>
      <c r="L68" s="187">
        <v>7.4210000000000003</v>
      </c>
      <c r="M68" s="187">
        <v>6.2560000000000002</v>
      </c>
      <c r="N68" s="187">
        <v>1.532</v>
      </c>
      <c r="O68" s="187">
        <v>4.2140000000000004</v>
      </c>
      <c r="P68" s="187">
        <v>0.55400000000000005</v>
      </c>
      <c r="Q68" s="187">
        <v>0.42899999999999999</v>
      </c>
      <c r="R68" s="187">
        <v>5.0259999999999998</v>
      </c>
      <c r="S68" s="187">
        <v>0</v>
      </c>
      <c r="T68" s="187">
        <v>2.9239999999999999</v>
      </c>
      <c r="U68" s="187">
        <v>13.275</v>
      </c>
      <c r="V68" s="187">
        <v>9.9</v>
      </c>
      <c r="Y68" s="4"/>
    </row>
    <row r="69" spans="3:25" x14ac:dyDescent="0.25">
      <c r="C69" s="122" t="s">
        <v>246</v>
      </c>
      <c r="D69" s="187">
        <v>1.258</v>
      </c>
      <c r="E69" s="187">
        <v>3.3980000000000001</v>
      </c>
      <c r="F69" s="187">
        <v>0</v>
      </c>
      <c r="G69" s="187">
        <v>3.4790000000000001</v>
      </c>
      <c r="H69" s="187">
        <v>0</v>
      </c>
      <c r="I69" s="187">
        <v>0</v>
      </c>
      <c r="J69" s="187">
        <v>0</v>
      </c>
      <c r="K69" s="187">
        <v>0</v>
      </c>
      <c r="L69" s="187">
        <v>1.0999999999999999E-2</v>
      </c>
      <c r="M69" s="187">
        <v>1.2E-2</v>
      </c>
      <c r="N69" s="187">
        <v>3.1E-2</v>
      </c>
      <c r="O69" s="187">
        <v>2.1000000000000001E-2</v>
      </c>
      <c r="P69" s="187">
        <v>0.05</v>
      </c>
      <c r="Q69" s="187">
        <v>0.13700000000000001</v>
      </c>
      <c r="R69" s="187">
        <v>1.7000000000000001E-2</v>
      </c>
      <c r="S69" s="187">
        <v>0.03</v>
      </c>
      <c r="T69" s="187">
        <v>0.129</v>
      </c>
      <c r="U69" s="187">
        <v>0.13800000000000001</v>
      </c>
      <c r="V69" s="187">
        <v>0.1</v>
      </c>
    </row>
    <row r="70" spans="3:25" x14ac:dyDescent="0.25">
      <c r="C70" s="122" t="s">
        <v>247</v>
      </c>
      <c r="D70" s="187">
        <v>20.466999999999999</v>
      </c>
      <c r="E70" s="187">
        <v>23.654252</v>
      </c>
      <c r="F70" s="187">
        <v>22.255864000000003</v>
      </c>
      <c r="G70" s="187">
        <v>18.63</v>
      </c>
      <c r="H70" s="187">
        <v>16.033999999999999</v>
      </c>
      <c r="I70" s="187">
        <v>4.9089999999999998</v>
      </c>
      <c r="J70" s="187">
        <v>0.26500000000000001</v>
      </c>
      <c r="K70" s="187">
        <v>0</v>
      </c>
      <c r="L70" s="187">
        <v>8.2469999999999999</v>
      </c>
      <c r="M70" s="187">
        <v>0</v>
      </c>
      <c r="N70" s="187">
        <v>0</v>
      </c>
      <c r="O70" s="187">
        <v>0</v>
      </c>
      <c r="P70" s="187">
        <v>0</v>
      </c>
      <c r="Q70" s="187">
        <v>0</v>
      </c>
      <c r="R70" s="187">
        <v>0</v>
      </c>
      <c r="S70" s="187">
        <v>0</v>
      </c>
      <c r="T70" s="187">
        <v>2.1680000000000001</v>
      </c>
      <c r="U70" s="187">
        <v>0</v>
      </c>
      <c r="V70" s="187">
        <v>0</v>
      </c>
    </row>
    <row r="71" spans="3:25" x14ac:dyDescent="0.25">
      <c r="C71" s="122" t="s">
        <v>248</v>
      </c>
      <c r="D71" s="187">
        <v>15.763999999999999</v>
      </c>
      <c r="E71" s="187">
        <v>13.005092000000001</v>
      </c>
      <c r="F71" s="187">
        <v>10.724635000000001</v>
      </c>
      <c r="G71" s="187">
        <v>8.7439999999999998</v>
      </c>
      <c r="H71" s="187">
        <v>5.36</v>
      </c>
      <c r="I71" s="187">
        <v>1.8740000000000001</v>
      </c>
      <c r="J71" s="187">
        <v>0</v>
      </c>
      <c r="K71" s="187">
        <v>4.593</v>
      </c>
      <c r="L71" s="187">
        <v>0</v>
      </c>
      <c r="M71" s="187">
        <v>0</v>
      </c>
      <c r="N71" s="187">
        <v>0</v>
      </c>
      <c r="O71" s="187">
        <v>23.698</v>
      </c>
      <c r="P71" s="187">
        <v>10.976000000000001</v>
      </c>
      <c r="Q71" s="187">
        <v>4.306</v>
      </c>
      <c r="R71" s="187">
        <v>25.536000000000001</v>
      </c>
      <c r="S71" s="187">
        <v>24.876999999999999</v>
      </c>
      <c r="T71" s="187">
        <v>23.273</v>
      </c>
      <c r="U71" s="187">
        <v>26.263000000000002</v>
      </c>
      <c r="V71" s="187">
        <v>21</v>
      </c>
    </row>
    <row r="72" spans="3:25" x14ac:dyDescent="0.25">
      <c r="C72" s="122" t="s">
        <v>262</v>
      </c>
      <c r="D72" s="187">
        <v>0</v>
      </c>
      <c r="E72" s="187">
        <v>0</v>
      </c>
      <c r="F72" s="187">
        <v>0</v>
      </c>
      <c r="G72" s="187">
        <v>0</v>
      </c>
      <c r="H72" s="187">
        <v>0</v>
      </c>
      <c r="I72" s="187">
        <v>0</v>
      </c>
      <c r="J72" s="187">
        <v>0</v>
      </c>
      <c r="K72" s="187">
        <v>0</v>
      </c>
      <c r="L72" s="187">
        <v>0</v>
      </c>
      <c r="M72" s="187">
        <v>0</v>
      </c>
      <c r="N72" s="187">
        <v>0</v>
      </c>
      <c r="O72" s="187">
        <v>0</v>
      </c>
      <c r="P72" s="187">
        <v>0</v>
      </c>
      <c r="Q72" s="187">
        <v>0</v>
      </c>
      <c r="R72" s="187">
        <v>0</v>
      </c>
      <c r="S72" s="187">
        <v>0</v>
      </c>
      <c r="T72" s="187">
        <v>0</v>
      </c>
      <c r="U72" s="187">
        <v>0</v>
      </c>
      <c r="V72" s="187">
        <v>0</v>
      </c>
    </row>
    <row r="73" spans="3:25" x14ac:dyDescent="0.25">
      <c r="C73" s="188" t="s">
        <v>250</v>
      </c>
      <c r="D73" s="189">
        <f t="shared" ref="D73:T73" si="10">+SUM(D68:D72)</f>
        <v>38.548000000000002</v>
      </c>
      <c r="E73" s="189">
        <f t="shared" si="10"/>
        <v>40.272344000000004</v>
      </c>
      <c r="F73" s="189">
        <f t="shared" si="10"/>
        <v>33.023499000000001</v>
      </c>
      <c r="G73" s="189">
        <f t="shared" si="10"/>
        <v>30.852999999999998</v>
      </c>
      <c r="H73" s="189">
        <f t="shared" si="10"/>
        <v>21.393999999999998</v>
      </c>
      <c r="I73" s="189">
        <f t="shared" si="10"/>
        <v>6.7829999999999995</v>
      </c>
      <c r="J73" s="189">
        <f t="shared" si="10"/>
        <v>0.26500000000000001</v>
      </c>
      <c r="K73" s="189">
        <f t="shared" si="10"/>
        <v>9.7680000000000007</v>
      </c>
      <c r="L73" s="189">
        <f t="shared" si="10"/>
        <v>15.679</v>
      </c>
      <c r="M73" s="189">
        <f t="shared" si="10"/>
        <v>6.2679999999999998</v>
      </c>
      <c r="N73" s="189">
        <f t="shared" si="10"/>
        <v>1.5629999999999999</v>
      </c>
      <c r="O73" s="189">
        <f t="shared" si="10"/>
        <v>27.933</v>
      </c>
      <c r="P73" s="189">
        <f t="shared" si="10"/>
        <v>11.580000000000002</v>
      </c>
      <c r="Q73" s="189">
        <f t="shared" si="10"/>
        <v>4.8719999999999999</v>
      </c>
      <c r="R73" s="189">
        <f t="shared" si="10"/>
        <v>30.579000000000001</v>
      </c>
      <c r="S73" s="189">
        <f t="shared" si="10"/>
        <v>24.907</v>
      </c>
      <c r="T73" s="189">
        <f t="shared" si="10"/>
        <v>28.494</v>
      </c>
      <c r="U73" s="189">
        <f t="shared" ref="U73:V73" si="11">+SUM(U68:U72)</f>
        <v>39.676000000000002</v>
      </c>
      <c r="V73" s="189">
        <f t="shared" si="11"/>
        <v>31</v>
      </c>
    </row>
    <row r="74" spans="3:25" x14ac:dyDescent="0.25">
      <c r="C74" s="118"/>
      <c r="D74" s="204"/>
      <c r="E74" s="204"/>
      <c r="F74" s="204"/>
      <c r="G74" s="204"/>
      <c r="H74" s="204"/>
      <c r="I74" s="204"/>
      <c r="J74" s="204"/>
      <c r="K74" s="204"/>
      <c r="L74" s="204"/>
      <c r="M74" s="204"/>
      <c r="N74" s="204"/>
      <c r="O74" s="204"/>
      <c r="P74" s="204"/>
      <c r="Q74" s="204"/>
      <c r="R74" s="204"/>
      <c r="S74" s="204"/>
      <c r="T74" s="204"/>
      <c r="U74" s="204"/>
      <c r="V74" s="290"/>
    </row>
    <row r="75" spans="3:25" x14ac:dyDescent="0.25">
      <c r="C75" s="254" t="s">
        <v>353</v>
      </c>
      <c r="D75" s="173"/>
      <c r="E75" s="173"/>
      <c r="F75" s="173"/>
      <c r="G75" s="173"/>
      <c r="H75" s="173"/>
      <c r="I75" s="173"/>
      <c r="J75" s="173"/>
      <c r="K75" s="173"/>
      <c r="L75" s="173"/>
      <c r="M75" s="173"/>
      <c r="N75" s="173"/>
      <c r="O75" s="173"/>
      <c r="P75" s="173"/>
      <c r="Q75" s="173"/>
      <c r="R75" s="173"/>
      <c r="S75" s="173"/>
      <c r="T75" s="173"/>
      <c r="U75" s="173"/>
      <c r="V75" s="173"/>
    </row>
    <row r="76" spans="3:25" x14ac:dyDescent="0.25">
      <c r="C76" s="122" t="s">
        <v>219</v>
      </c>
      <c r="D76" s="173">
        <v>29.192812583835927</v>
      </c>
      <c r="E76" s="208">
        <v>27.984720378849612</v>
      </c>
      <c r="F76" s="208">
        <v>37.049481497608909</v>
      </c>
      <c r="G76" s="208">
        <v>46.335671652536334</v>
      </c>
      <c r="H76" s="173">
        <v>43.554509302237769</v>
      </c>
      <c r="I76" s="173">
        <v>47.860708294235401</v>
      </c>
      <c r="J76" s="173">
        <v>49.546910660534571</v>
      </c>
      <c r="K76" s="173">
        <v>87.846961025497066</v>
      </c>
      <c r="L76" s="173">
        <v>139.2713350323001</v>
      </c>
      <c r="M76" s="173">
        <v>119.82955177347182</v>
      </c>
      <c r="N76" s="173">
        <v>114.90874000292646</v>
      </c>
      <c r="O76" s="173">
        <v>112.148</v>
      </c>
      <c r="P76" s="173">
        <v>99.478464764785286</v>
      </c>
      <c r="Q76" s="173">
        <v>99.08642730372236</v>
      </c>
      <c r="R76" s="173">
        <v>75.072656544476629</v>
      </c>
      <c r="S76" s="173"/>
      <c r="T76" s="173"/>
      <c r="U76" s="173"/>
      <c r="V76" s="173"/>
    </row>
    <row r="77" spans="3:25" x14ac:dyDescent="0.25">
      <c r="C77" s="122" t="s">
        <v>221</v>
      </c>
      <c r="D77" s="173">
        <v>38.220638062271178</v>
      </c>
      <c r="E77" s="208">
        <v>62.750361531533343</v>
      </c>
      <c r="F77" s="208">
        <v>87.6375884431922</v>
      </c>
      <c r="G77" s="208">
        <v>109.68387688857008</v>
      </c>
      <c r="H77" s="173">
        <v>128.96903260641312</v>
      </c>
      <c r="I77" s="173">
        <v>151.33437112496071</v>
      </c>
      <c r="J77" s="173">
        <v>169.23711620067084</v>
      </c>
      <c r="K77" s="173">
        <v>204.76430491236218</v>
      </c>
      <c r="L77" s="173">
        <v>289.34939531749058</v>
      </c>
      <c r="M77" s="173">
        <v>290.25769694957069</v>
      </c>
      <c r="N77" s="173">
        <v>294.8273670437606</v>
      </c>
      <c r="O77" s="173">
        <v>307.86500000000001</v>
      </c>
      <c r="P77" s="173">
        <v>311.58086306898298</v>
      </c>
      <c r="Q77" s="173">
        <v>322.31724424839371</v>
      </c>
      <c r="R77" s="173">
        <v>315.33824791535574</v>
      </c>
      <c r="S77" s="173"/>
      <c r="T77" s="173"/>
      <c r="U77" s="173"/>
      <c r="V77" s="173"/>
    </row>
    <row r="78" spans="3:25" x14ac:dyDescent="0.25">
      <c r="C78" s="122" t="s">
        <v>220</v>
      </c>
      <c r="D78" s="173">
        <v>-9.0278254784352647</v>
      </c>
      <c r="E78" s="208">
        <v>-34.765641152683742</v>
      </c>
      <c r="F78" s="208">
        <v>-50.588106945583284</v>
      </c>
      <c r="G78" s="208">
        <v>-63.348205236033763</v>
      </c>
      <c r="H78" s="173">
        <v>-85.41452330417566</v>
      </c>
      <c r="I78" s="173">
        <v>-103.47366283072492</v>
      </c>
      <c r="J78" s="173">
        <v>-119.69127202946859</v>
      </c>
      <c r="K78" s="173">
        <v>-116.91647749311294</v>
      </c>
      <c r="L78" s="173">
        <v>-150.07852645726967</v>
      </c>
      <c r="M78" s="173">
        <v>-170.42841509839974</v>
      </c>
      <c r="N78" s="173">
        <v>-179.91820778782321</v>
      </c>
      <c r="O78" s="173">
        <v>-195.71700000000001</v>
      </c>
      <c r="P78" s="173">
        <v>-212.10336809688042</v>
      </c>
      <c r="Q78" s="173">
        <v>-223.23057661816819</v>
      </c>
      <c r="R78" s="173">
        <v>-240.26641499237101</v>
      </c>
      <c r="S78" s="173"/>
      <c r="T78" s="173"/>
      <c r="U78" s="173"/>
      <c r="V78" s="173"/>
    </row>
    <row r="79" spans="3:25" ht="9.9499999999999993" customHeight="1" x14ac:dyDescent="0.25">
      <c r="C79" s="122"/>
      <c r="D79" s="205"/>
      <c r="E79" s="205"/>
      <c r="F79" s="205"/>
      <c r="G79" s="205"/>
      <c r="H79" s="205"/>
      <c r="I79" s="205"/>
      <c r="J79" s="205"/>
      <c r="K79" s="205"/>
      <c r="L79" s="205"/>
      <c r="M79" s="205"/>
      <c r="N79" s="205"/>
      <c r="O79" s="205"/>
      <c r="P79" s="205"/>
      <c r="Q79" s="205"/>
      <c r="R79" s="205"/>
      <c r="S79" s="205"/>
      <c r="T79" s="205"/>
      <c r="U79" s="205"/>
      <c r="V79" s="205"/>
    </row>
    <row r="80" spans="3:25" x14ac:dyDescent="0.25">
      <c r="C80" s="178" t="s">
        <v>223</v>
      </c>
      <c r="D80" s="173"/>
      <c r="E80" s="173"/>
      <c r="F80" s="173"/>
      <c r="G80" s="173"/>
      <c r="H80" s="173"/>
      <c r="I80" s="173"/>
      <c r="J80" s="173"/>
      <c r="K80" s="173"/>
      <c r="L80" s="173"/>
      <c r="M80" s="173"/>
      <c r="N80" s="173"/>
      <c r="O80" s="173"/>
      <c r="P80" s="173"/>
      <c r="Q80" s="173"/>
      <c r="R80" s="173"/>
      <c r="S80" s="173"/>
      <c r="T80" s="173"/>
      <c r="U80" s="173"/>
      <c r="V80" s="173"/>
    </row>
    <row r="81" spans="3:22" x14ac:dyDescent="0.25">
      <c r="C81" s="253" t="s">
        <v>357</v>
      </c>
      <c r="D81" s="173">
        <v>14.763446999999999</v>
      </c>
      <c r="E81" s="173">
        <v>24.425295999999999</v>
      </c>
      <c r="F81" s="173">
        <v>34.282623000000001</v>
      </c>
      <c r="G81" s="173">
        <v>48.864057000000003</v>
      </c>
      <c r="H81" s="173">
        <v>49.681927999999999</v>
      </c>
      <c r="I81" s="173">
        <v>57.438811999999999</v>
      </c>
      <c r="J81" s="173">
        <v>63.238597999999996</v>
      </c>
      <c r="K81" s="173">
        <v>74.446051999999995</v>
      </c>
      <c r="L81" s="173">
        <v>117.833206</v>
      </c>
      <c r="M81" s="173">
        <v>127.49879799999999</v>
      </c>
      <c r="N81" s="173">
        <v>138.601057</v>
      </c>
      <c r="O81" s="173">
        <v>144.85111900000001</v>
      </c>
      <c r="P81" s="173">
        <v>222.16605200000001</v>
      </c>
      <c r="Q81" s="173">
        <v>187.710082</v>
      </c>
      <c r="R81" s="173">
        <v>149.460577</v>
      </c>
      <c r="S81" s="173">
        <v>114.101</v>
      </c>
      <c r="T81" s="173">
        <v>126.43259632321499</v>
      </c>
      <c r="U81" s="173">
        <v>105.20782286764801</v>
      </c>
      <c r="V81" s="173">
        <v>101</v>
      </c>
    </row>
    <row r="82" spans="3:22" x14ac:dyDescent="0.25">
      <c r="C82" s="253" t="s">
        <v>350</v>
      </c>
      <c r="D82" s="173">
        <v>23.457190999999998</v>
      </c>
      <c r="E82" s="173">
        <v>38.325066</v>
      </c>
      <c r="F82" s="173">
        <v>53.354965999999997</v>
      </c>
      <c r="G82" s="173">
        <v>60.81982</v>
      </c>
      <c r="H82" s="173">
        <v>79.287104000000014</v>
      </c>
      <c r="I82" s="173">
        <v>93.895558999999992</v>
      </c>
      <c r="J82" s="173">
        <v>105.99935400000001</v>
      </c>
      <c r="K82" s="173">
        <v>130.31861900000001</v>
      </c>
      <c r="L82" s="173">
        <v>171.51633100000001</v>
      </c>
      <c r="M82" s="173">
        <v>162.758768</v>
      </c>
      <c r="N82" s="173">
        <v>156.226158</v>
      </c>
      <c r="O82" s="173">
        <v>163.01415299999999</v>
      </c>
      <c r="P82" s="173">
        <v>89.414698000000001</v>
      </c>
      <c r="Q82" s="173">
        <v>134.60675499999999</v>
      </c>
      <c r="R82" s="173">
        <v>165.87742900000001</v>
      </c>
      <c r="S82" s="173">
        <v>175.34800000000001</v>
      </c>
      <c r="T82" s="173">
        <v>138.134040296785</v>
      </c>
      <c r="U82" s="173">
        <v>156.05528269235199</v>
      </c>
      <c r="V82" s="173">
        <v>148.691945459338</v>
      </c>
    </row>
    <row r="83" spans="3:22" x14ac:dyDescent="0.25">
      <c r="C83" s="188" t="s">
        <v>5</v>
      </c>
      <c r="D83" s="189">
        <f t="shared" ref="D83:T83" si="12">D81+D82</f>
        <v>38.220637999999994</v>
      </c>
      <c r="E83" s="189">
        <f t="shared" si="12"/>
        <v>62.750361999999996</v>
      </c>
      <c r="F83" s="189">
        <f t="shared" si="12"/>
        <v>87.637588999999991</v>
      </c>
      <c r="G83" s="189">
        <f t="shared" si="12"/>
        <v>109.683877</v>
      </c>
      <c r="H83" s="189">
        <f t="shared" si="12"/>
        <v>128.96903200000003</v>
      </c>
      <c r="I83" s="189">
        <f t="shared" si="12"/>
        <v>151.33437099999998</v>
      </c>
      <c r="J83" s="189">
        <f t="shared" si="12"/>
        <v>169.23795200000001</v>
      </c>
      <c r="K83" s="189">
        <f t="shared" si="12"/>
        <v>204.76467100000002</v>
      </c>
      <c r="L83" s="189">
        <f t="shared" si="12"/>
        <v>289.349537</v>
      </c>
      <c r="M83" s="189">
        <f t="shared" si="12"/>
        <v>290.257566</v>
      </c>
      <c r="N83" s="189">
        <f t="shared" si="12"/>
        <v>294.82721500000002</v>
      </c>
      <c r="O83" s="189">
        <f t="shared" si="12"/>
        <v>307.865272</v>
      </c>
      <c r="P83" s="189">
        <f t="shared" si="12"/>
        <v>311.58075000000002</v>
      </c>
      <c r="Q83" s="189">
        <f t="shared" si="12"/>
        <v>322.31683699999996</v>
      </c>
      <c r="R83" s="189">
        <f t="shared" si="12"/>
        <v>315.33800600000001</v>
      </c>
      <c r="S83" s="189">
        <f t="shared" si="12"/>
        <v>289.44900000000001</v>
      </c>
      <c r="T83" s="189">
        <f t="shared" si="12"/>
        <v>264.56663662</v>
      </c>
      <c r="U83" s="189">
        <f>U81+U82</f>
        <v>261.26310555999999</v>
      </c>
      <c r="V83" s="189">
        <f>V81+V82</f>
        <v>249.691945459338</v>
      </c>
    </row>
    <row r="84" spans="3:22" ht="9.9499999999999993" customHeight="1" x14ac:dyDescent="0.25">
      <c r="C84" s="122"/>
      <c r="D84" s="205"/>
      <c r="E84" s="205"/>
      <c r="F84" s="205"/>
      <c r="G84" s="205"/>
      <c r="H84" s="205"/>
      <c r="I84" s="205"/>
      <c r="J84" s="205"/>
      <c r="K84" s="205"/>
      <c r="L84" s="205"/>
      <c r="M84" s="205"/>
      <c r="N84" s="205"/>
      <c r="O84" s="205"/>
      <c r="P84" s="205"/>
      <c r="Q84" s="205"/>
      <c r="R84" s="205"/>
      <c r="S84" s="205"/>
      <c r="T84" s="205"/>
      <c r="U84" s="205"/>
      <c r="V84" s="205"/>
    </row>
    <row r="85" spans="3:22" x14ac:dyDescent="0.25">
      <c r="C85" s="191" t="s">
        <v>269</v>
      </c>
      <c r="D85" s="119"/>
      <c r="E85" s="119"/>
      <c r="F85" s="119"/>
      <c r="G85" s="119"/>
      <c r="H85" s="119"/>
      <c r="I85" s="119"/>
      <c r="J85" s="119"/>
      <c r="K85" s="119"/>
      <c r="L85" s="119"/>
      <c r="M85" s="119"/>
      <c r="N85" s="119"/>
      <c r="O85" s="119"/>
      <c r="P85" s="156"/>
      <c r="Q85" s="156"/>
      <c r="R85" s="156"/>
      <c r="S85" s="156"/>
      <c r="T85" s="156"/>
      <c r="U85" s="156"/>
      <c r="V85" s="156"/>
    </row>
    <row r="86" spans="3:22" x14ac:dyDescent="0.25">
      <c r="C86" s="122" t="s">
        <v>3</v>
      </c>
      <c r="D86" s="177">
        <v>7754.3729999999996</v>
      </c>
      <c r="E86" s="177">
        <v>7752.942</v>
      </c>
      <c r="F86" s="177">
        <v>7753.7380000000003</v>
      </c>
      <c r="G86" s="177">
        <v>7753.5559999999996</v>
      </c>
      <c r="H86" s="177">
        <v>7750.6507670000001</v>
      </c>
      <c r="I86" s="177">
        <v>7752.3674099999998</v>
      </c>
      <c r="J86" s="177">
        <v>7752.3856969999997</v>
      </c>
      <c r="K86" s="177">
        <v>7585.1237790000005</v>
      </c>
      <c r="L86" s="177">
        <v>7516.7493690000001</v>
      </c>
      <c r="M86" s="177">
        <v>7432.3142269999998</v>
      </c>
      <c r="N86" s="177">
        <v>7482.0081970000001</v>
      </c>
      <c r="O86" s="177">
        <v>7538.9171420000002</v>
      </c>
      <c r="P86" s="177">
        <v>7451.7791509999997</v>
      </c>
      <c r="Q86" s="177">
        <v>7494.5212690000008</v>
      </c>
      <c r="R86" s="177">
        <v>7486.1641260000006</v>
      </c>
      <c r="S86" s="177">
        <v>7462.5828000000001</v>
      </c>
      <c r="T86" s="177">
        <v>7563.4229999999998</v>
      </c>
      <c r="U86" s="177">
        <v>7496.6829999999954</v>
      </c>
      <c r="V86" s="177">
        <v>7510.2189999999991</v>
      </c>
    </row>
    <row r="87" spans="3:22" x14ac:dyDescent="0.25">
      <c r="C87" s="122" t="s">
        <v>31</v>
      </c>
      <c r="D87" s="177">
        <v>4748.0343779999994</v>
      </c>
      <c r="E87" s="177">
        <v>4657.6203880000003</v>
      </c>
      <c r="F87" s="177">
        <v>4591.8351270000003</v>
      </c>
      <c r="G87" s="177">
        <v>4405.980724</v>
      </c>
      <c r="H87" s="177">
        <v>4312.4713190000002</v>
      </c>
      <c r="I87" s="177">
        <v>4219.8828229999999</v>
      </c>
      <c r="J87" s="177">
        <v>4120.8442660000001</v>
      </c>
      <c r="K87" s="177">
        <v>3938.4852889999997</v>
      </c>
      <c r="L87" s="177">
        <v>3799.4135860000001</v>
      </c>
      <c r="M87" s="177">
        <v>3660.0465349999999</v>
      </c>
      <c r="N87" s="177">
        <v>3583.2498760000003</v>
      </c>
      <c r="O87" s="177">
        <v>3505.7316600000004</v>
      </c>
      <c r="P87" s="177">
        <v>3358.4515200000001</v>
      </c>
      <c r="Q87" s="177">
        <v>3267.7022980000002</v>
      </c>
      <c r="R87" s="177">
        <v>3156.3267470000001</v>
      </c>
      <c r="S87" s="177">
        <v>3037.525654</v>
      </c>
      <c r="T87" s="177">
        <v>2979.6335570000001</v>
      </c>
      <c r="U87" s="177">
        <v>2839.188847246739</v>
      </c>
      <c r="V87" s="177">
        <v>2744.8579475286365</v>
      </c>
    </row>
    <row r="88" spans="3:22" x14ac:dyDescent="0.25">
      <c r="C88" s="122" t="s">
        <v>32</v>
      </c>
      <c r="D88" s="177">
        <v>1065.3726999999999</v>
      </c>
      <c r="E88" s="177">
        <v>1068.1108000000002</v>
      </c>
      <c r="F88" s="177">
        <v>1069.0779</v>
      </c>
      <c r="G88" s="177">
        <v>1070.105</v>
      </c>
      <c r="H88" s="177">
        <v>1113.5754920000002</v>
      </c>
      <c r="I88" s="177">
        <v>1108.01973</v>
      </c>
      <c r="J88" s="177">
        <v>1101.390216</v>
      </c>
      <c r="K88" s="177">
        <v>1096.8922830000001</v>
      </c>
      <c r="L88" s="177">
        <v>1091.2779369999998</v>
      </c>
      <c r="M88" s="177">
        <v>1084.843672</v>
      </c>
      <c r="N88" s="177">
        <v>1077.288963</v>
      </c>
      <c r="O88" s="177">
        <v>1069.323617</v>
      </c>
      <c r="P88" s="177">
        <v>1062.209658</v>
      </c>
      <c r="Q88" s="177">
        <v>1055.15299</v>
      </c>
      <c r="R88" s="177">
        <v>1047.321862</v>
      </c>
      <c r="S88" s="177">
        <v>1039.5298479999999</v>
      </c>
      <c r="T88" s="177">
        <v>1031.646</v>
      </c>
      <c r="U88" s="177">
        <v>1023.5449999999995</v>
      </c>
      <c r="V88" s="177">
        <v>1016.11000000001</v>
      </c>
    </row>
    <row r="89" spans="3:22" ht="9.75" customHeight="1" x14ac:dyDescent="0.25">
      <c r="C89" s="118"/>
      <c r="D89" s="119"/>
      <c r="E89" s="119"/>
      <c r="F89" s="119"/>
      <c r="G89" s="119"/>
      <c r="H89" s="119"/>
      <c r="I89" s="119"/>
      <c r="J89" s="119"/>
      <c r="K89" s="119"/>
      <c r="L89" s="119"/>
      <c r="M89" s="119"/>
      <c r="N89" s="119"/>
      <c r="O89" s="119"/>
      <c r="P89" s="119"/>
      <c r="Q89" s="119"/>
      <c r="R89" s="119"/>
      <c r="S89" s="119"/>
      <c r="T89" s="119"/>
      <c r="U89" s="119"/>
      <c r="V89" s="119"/>
    </row>
    <row r="90" spans="3:22" x14ac:dyDescent="0.25">
      <c r="C90" s="68" t="s">
        <v>87</v>
      </c>
      <c r="D90" s="150"/>
      <c r="E90" s="150"/>
      <c r="F90" s="150"/>
      <c r="G90" s="150"/>
      <c r="H90" s="150"/>
      <c r="I90" s="150"/>
      <c r="J90" s="150"/>
      <c r="K90" s="150"/>
      <c r="L90" s="150"/>
      <c r="M90" s="150"/>
      <c r="N90" s="150"/>
      <c r="O90" s="150"/>
      <c r="P90" s="150"/>
      <c r="Q90" s="150"/>
      <c r="S90" s="129"/>
      <c r="T90" s="150"/>
    </row>
    <row r="91" spans="3:22" ht="24.95" customHeight="1" x14ac:dyDescent="0.25">
      <c r="C91" s="306" t="s">
        <v>208</v>
      </c>
      <c r="D91" s="306"/>
      <c r="E91" s="306"/>
      <c r="F91" s="306"/>
      <c r="G91" s="306"/>
      <c r="H91" s="306"/>
      <c r="I91" s="306"/>
      <c r="J91" s="306"/>
      <c r="K91" s="306"/>
      <c r="L91" s="306"/>
      <c r="M91" s="306"/>
      <c r="N91" s="306"/>
      <c r="O91" s="306"/>
      <c r="P91" s="306"/>
      <c r="Q91" s="306"/>
      <c r="R91" s="306"/>
      <c r="S91" s="306"/>
      <c r="T91" s="306"/>
      <c r="U91" s="306"/>
      <c r="V91" s="306"/>
    </row>
    <row r="92" spans="3:22" ht="15" customHeight="1" x14ac:dyDescent="0.25">
      <c r="C92" s="67" t="s">
        <v>275</v>
      </c>
      <c r="D92" s="104"/>
      <c r="E92" s="104"/>
      <c r="F92" s="104"/>
      <c r="G92" s="104"/>
      <c r="H92" s="104"/>
      <c r="I92" s="104"/>
      <c r="J92" s="104"/>
      <c r="K92" s="104"/>
      <c r="L92" s="104"/>
      <c r="M92" s="104"/>
      <c r="N92" s="104"/>
      <c r="O92" s="104"/>
      <c r="P92" s="104"/>
      <c r="Q92" s="104"/>
      <c r="S92" s="129"/>
    </row>
    <row r="93" spans="3:22" ht="14.25" customHeight="1" x14ac:dyDescent="0.25">
      <c r="C93" s="67" t="s">
        <v>222</v>
      </c>
      <c r="D93" s="104"/>
      <c r="E93" s="104"/>
      <c r="F93" s="104"/>
      <c r="G93" s="104"/>
      <c r="H93" s="104"/>
      <c r="I93" s="104"/>
      <c r="J93" s="104"/>
      <c r="K93" s="104"/>
      <c r="L93" s="104"/>
      <c r="M93" s="104"/>
      <c r="N93" s="104"/>
      <c r="O93" s="104"/>
      <c r="P93" s="104"/>
      <c r="Q93" s="104"/>
      <c r="R93" s="104"/>
      <c r="S93" s="104"/>
      <c r="T93" s="104"/>
      <c r="U93" s="104"/>
      <c r="V93" s="104"/>
    </row>
    <row r="94" spans="3:22" ht="14.25" customHeight="1" x14ac:dyDescent="0.25">
      <c r="C94" s="67" t="s">
        <v>267</v>
      </c>
      <c r="D94" s="104"/>
      <c r="E94" s="104"/>
      <c r="F94" s="104"/>
      <c r="G94" s="104"/>
      <c r="H94" s="104"/>
      <c r="I94" s="104"/>
      <c r="J94" s="104"/>
      <c r="K94" s="104"/>
      <c r="L94" s="104"/>
      <c r="M94" s="104"/>
      <c r="N94" s="104"/>
      <c r="O94" s="104"/>
      <c r="P94" s="104"/>
      <c r="Q94" s="104"/>
    </row>
    <row r="95" spans="3:22" ht="24.95" customHeight="1" x14ac:dyDescent="0.25">
      <c r="C95" s="306" t="s">
        <v>272</v>
      </c>
      <c r="D95" s="306"/>
      <c r="E95" s="306"/>
      <c r="F95" s="306"/>
      <c r="G95" s="306"/>
      <c r="H95" s="306"/>
      <c r="I95" s="306"/>
      <c r="J95" s="306"/>
      <c r="K95" s="306"/>
      <c r="L95" s="306"/>
      <c r="M95" s="306"/>
      <c r="N95" s="306"/>
      <c r="O95" s="306"/>
      <c r="P95" s="306"/>
      <c r="Q95" s="306"/>
      <c r="R95" s="306"/>
      <c r="S95" s="306"/>
      <c r="T95" s="306"/>
      <c r="U95" s="306"/>
      <c r="V95" s="306"/>
    </row>
    <row r="96" spans="3:22" ht="15" customHeight="1" x14ac:dyDescent="0.25">
      <c r="C96" s="67" t="s">
        <v>356</v>
      </c>
    </row>
    <row r="97" spans="3:3" ht="15" customHeight="1" x14ac:dyDescent="0.25">
      <c r="C97" s="67" t="s">
        <v>345</v>
      </c>
    </row>
  </sheetData>
  <mergeCells count="2">
    <mergeCell ref="C91:V91"/>
    <mergeCell ref="C95:V95"/>
  </mergeCells>
  <pageMargins left="0.70866141732283472" right="0.70866141732283472" top="0.74803149606299213" bottom="0.74803149606299213" header="0.31496062992125984" footer="0.31496062992125984"/>
  <pageSetup paperSize="9" scale="51" fitToHeight="0" orientation="landscape" r:id="rId1"/>
  <headerFooter>
    <oddFooter>&amp;R&amp;P</oddFooter>
  </headerFooter>
  <rowBreaks count="2" manualBreakCount="2">
    <brk id="30" min="1" max="44" man="1"/>
    <brk id="74" min="1" max="4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42C88-90C9-4008-BA8C-2A2F46C2BDAE}">
  <sheetPr>
    <tabColor rgb="FFFED2D9"/>
    <pageSetUpPr fitToPage="1"/>
  </sheetPr>
  <dimension ref="C1:T66"/>
  <sheetViews>
    <sheetView showGridLines="0" view="pageBreakPreview" zoomScaleNormal="90" zoomScaleSheetLayoutView="100" workbookViewId="0"/>
  </sheetViews>
  <sheetFormatPr defaultColWidth="9.140625" defaultRowHeight="15" x14ac:dyDescent="0.25"/>
  <cols>
    <col min="1" max="1" width="1.42578125" customWidth="1"/>
    <col min="2" max="2" width="1.140625" customWidth="1"/>
    <col min="3" max="3" width="53.42578125" customWidth="1"/>
    <col min="4" max="18" width="11.5703125" customWidth="1"/>
    <col min="19" max="19" width="1.7109375" customWidth="1"/>
  </cols>
  <sheetData>
    <row r="1" spans="3:20" ht="6.75" customHeight="1" x14ac:dyDescent="0.25"/>
    <row r="2" spans="3:20" s="3" customFormat="1" ht="15.75" x14ac:dyDescent="0.25">
      <c r="C2" s="109" t="s">
        <v>127</v>
      </c>
    </row>
    <row r="3" spans="3:20" s="3" customFormat="1" ht="15.75" x14ac:dyDescent="0.25">
      <c r="C3" s="109"/>
    </row>
    <row r="4" spans="3:20" x14ac:dyDescent="0.25">
      <c r="C4" s="236" t="s">
        <v>273</v>
      </c>
      <c r="D4" s="211" t="s">
        <v>277</v>
      </c>
      <c r="E4" s="211" t="s">
        <v>277</v>
      </c>
      <c r="F4" s="211" t="s">
        <v>277</v>
      </c>
      <c r="G4" s="211" t="s">
        <v>277</v>
      </c>
      <c r="H4" s="211" t="s">
        <v>277</v>
      </c>
      <c r="I4" s="211" t="s">
        <v>277</v>
      </c>
      <c r="J4" s="211" t="s">
        <v>277</v>
      </c>
      <c r="K4" s="211" t="s">
        <v>277</v>
      </c>
      <c r="L4" s="211" t="s">
        <v>277</v>
      </c>
      <c r="M4" s="211" t="s">
        <v>277</v>
      </c>
      <c r="N4" s="211" t="s">
        <v>277</v>
      </c>
      <c r="O4" s="211" t="s">
        <v>277</v>
      </c>
      <c r="P4" s="211" t="s">
        <v>277</v>
      </c>
      <c r="Q4" s="211" t="s">
        <v>277</v>
      </c>
      <c r="R4" s="211" t="s">
        <v>277</v>
      </c>
    </row>
    <row r="5" spans="3:20" ht="9.9499999999999993" customHeight="1" x14ac:dyDescent="0.25">
      <c r="C5" s="130"/>
      <c r="D5" s="213"/>
      <c r="E5" s="212"/>
      <c r="F5" s="212"/>
      <c r="G5" s="212"/>
      <c r="H5" s="212"/>
      <c r="I5" s="212"/>
      <c r="J5" s="213"/>
      <c r="K5" s="214"/>
      <c r="L5" s="214"/>
      <c r="M5" s="214"/>
    </row>
    <row r="6" spans="3:20" s="219" customFormat="1" ht="15" customHeight="1" x14ac:dyDescent="0.2">
      <c r="C6" s="218"/>
      <c r="D6" s="165" t="s">
        <v>59</v>
      </c>
      <c r="E6" s="165" t="s">
        <v>69</v>
      </c>
      <c r="F6" s="165" t="s">
        <v>68</v>
      </c>
      <c r="G6" s="165" t="s">
        <v>67</v>
      </c>
      <c r="H6" s="165" t="s">
        <v>63</v>
      </c>
      <c r="I6" s="165" t="s">
        <v>64</v>
      </c>
      <c r="J6" s="165" t="s">
        <v>65</v>
      </c>
      <c r="K6" s="165" t="s">
        <v>66</v>
      </c>
      <c r="L6" s="165" t="s">
        <v>62</v>
      </c>
      <c r="M6" s="165" t="s">
        <v>61</v>
      </c>
      <c r="N6" s="165" t="s">
        <v>60</v>
      </c>
      <c r="O6" s="165" t="s">
        <v>192</v>
      </c>
      <c r="P6" s="165" t="s">
        <v>263</v>
      </c>
      <c r="Q6" s="165" t="s">
        <v>366</v>
      </c>
      <c r="R6" s="165" t="s">
        <v>389</v>
      </c>
    </row>
    <row r="7" spans="3:20" s="4" customFormat="1" ht="17.850000000000001" customHeight="1" thickBot="1" x14ac:dyDescent="0.25">
      <c r="C7" s="131" t="s">
        <v>15</v>
      </c>
      <c r="D7" s="111" t="s">
        <v>72</v>
      </c>
      <c r="E7" s="111" t="s">
        <v>73</v>
      </c>
      <c r="F7" s="111" t="s">
        <v>74</v>
      </c>
      <c r="G7" s="111" t="s">
        <v>75</v>
      </c>
      <c r="H7" s="111" t="s">
        <v>76</v>
      </c>
      <c r="I7" s="111" t="s">
        <v>77</v>
      </c>
      <c r="J7" s="111" t="s">
        <v>78</v>
      </c>
      <c r="K7" s="111" t="s">
        <v>79</v>
      </c>
      <c r="L7" s="111" t="s">
        <v>80</v>
      </c>
      <c r="M7" s="111" t="s">
        <v>81</v>
      </c>
      <c r="N7" s="111" t="s">
        <v>82</v>
      </c>
      <c r="O7" s="111" t="s">
        <v>193</v>
      </c>
      <c r="P7" s="111" t="s">
        <v>264</v>
      </c>
      <c r="Q7" s="111" t="s">
        <v>367</v>
      </c>
      <c r="R7" s="111" t="s">
        <v>390</v>
      </c>
    </row>
    <row r="8" spans="3:20" ht="15.75" thickTop="1" x14ac:dyDescent="0.25">
      <c r="C8" s="132" t="s">
        <v>95</v>
      </c>
      <c r="D8" s="112"/>
      <c r="E8" s="112"/>
      <c r="F8" s="112"/>
      <c r="G8" s="112"/>
      <c r="H8" s="112"/>
      <c r="I8" s="112"/>
      <c r="J8" s="112"/>
      <c r="K8" s="112"/>
      <c r="L8" s="112"/>
      <c r="M8" s="112"/>
      <c r="N8" s="112"/>
      <c r="O8" s="112"/>
      <c r="P8" s="112"/>
      <c r="Q8" s="112"/>
      <c r="R8" s="112"/>
    </row>
    <row r="9" spans="3:20" x14ac:dyDescent="0.25">
      <c r="C9" s="114" t="s">
        <v>54</v>
      </c>
      <c r="D9" s="115">
        <v>35.487300568074396</v>
      </c>
      <c r="E9" s="115">
        <v>26.990868288830402</v>
      </c>
      <c r="F9" s="115">
        <v>48.565371351699198</v>
      </c>
      <c r="G9" s="115">
        <v>22.806459791396001</v>
      </c>
      <c r="H9" s="115">
        <v>58.123506352183796</v>
      </c>
      <c r="I9" s="115">
        <v>52.741193233260205</v>
      </c>
      <c r="J9" s="115">
        <v>60.660362541619982</v>
      </c>
      <c r="K9" s="115">
        <v>41.510937872936019</v>
      </c>
      <c r="L9" s="115">
        <v>80.123437254426591</v>
      </c>
      <c r="M9" s="115">
        <v>76.643232753553406</v>
      </c>
      <c r="N9" s="115">
        <v>86.412949233643019</v>
      </c>
      <c r="O9" s="115">
        <v>64.246380758377001</v>
      </c>
      <c r="P9" s="115">
        <v>100.95032505422699</v>
      </c>
      <c r="Q9" s="115">
        <v>96.777377763010037</v>
      </c>
      <c r="R9" s="115">
        <v>81.8</v>
      </c>
    </row>
    <row r="10" spans="3:20" x14ac:dyDescent="0.25">
      <c r="C10" s="114" t="s">
        <v>521</v>
      </c>
      <c r="D10" s="115">
        <v>237.32296500923462</v>
      </c>
      <c r="E10" s="115">
        <v>240.4681257186989</v>
      </c>
      <c r="F10" s="115">
        <v>248.55417540420262</v>
      </c>
      <c r="G10" s="115">
        <v>256.12526514652654</v>
      </c>
      <c r="H10" s="115">
        <v>264.65080924884444</v>
      </c>
      <c r="I10" s="115">
        <v>270.55404405817154</v>
      </c>
      <c r="J10" s="115">
        <v>272.39268186577232</v>
      </c>
      <c r="K10" s="115">
        <v>277.4650041645761</v>
      </c>
      <c r="L10" s="115">
        <v>288.79734206826873</v>
      </c>
      <c r="M10" s="115">
        <v>296.90339251037636</v>
      </c>
      <c r="N10" s="115">
        <v>302.25344084299201</v>
      </c>
      <c r="O10" s="115">
        <v>306.5160230009779</v>
      </c>
      <c r="P10" s="115">
        <v>308.78768276193574</v>
      </c>
      <c r="Q10" s="115">
        <v>311.37036384133381</v>
      </c>
      <c r="R10" s="115">
        <v>304.12</v>
      </c>
    </row>
    <row r="11" spans="3:20" x14ac:dyDescent="0.25">
      <c r="C11" s="114" t="s">
        <v>96</v>
      </c>
      <c r="D11" s="115">
        <v>-2.957652113622089E-5</v>
      </c>
      <c r="E11" s="115">
        <v>3.5335419602944285E-4</v>
      </c>
      <c r="F11" s="115">
        <v>-3.6700963356395278E-4</v>
      </c>
      <c r="G11" s="115">
        <v>-2.0488046703992069E-2</v>
      </c>
      <c r="H11" s="115">
        <v>-6.4435045484145803E-5</v>
      </c>
      <c r="I11" s="115">
        <v>-4.3261851093490122E-5</v>
      </c>
      <c r="J11" s="115">
        <v>-7.2186722785971824E-5</v>
      </c>
      <c r="K11" s="115">
        <v>-8.6483594537450585</v>
      </c>
      <c r="L11" s="115">
        <v>0.36987814357143733</v>
      </c>
      <c r="M11" s="115">
        <v>0.53678173321621614</v>
      </c>
      <c r="N11" s="115">
        <v>0.23390643217004126</v>
      </c>
      <c r="O11" s="115">
        <v>1.0212352684272972</v>
      </c>
      <c r="P11" s="115">
        <v>-5.9765236903203345E-2</v>
      </c>
      <c r="Q11" s="115">
        <v>-0.3066600012918137</v>
      </c>
      <c r="R11" s="115">
        <v>24.080000000000005</v>
      </c>
    </row>
    <row r="12" spans="3:20" ht="15.75" thickBot="1" x14ac:dyDescent="0.3">
      <c r="C12" s="133" t="s">
        <v>97</v>
      </c>
      <c r="D12" s="134">
        <v>-4.0044823891490058</v>
      </c>
      <c r="E12" s="134">
        <v>-18.969851582284022</v>
      </c>
      <c r="F12" s="134">
        <v>-4.5336099834881356</v>
      </c>
      <c r="G12" s="134">
        <v>-49.625056045078836</v>
      </c>
      <c r="H12" s="134">
        <v>-5.0133088985445573</v>
      </c>
      <c r="I12" s="134">
        <v>-19.720945625648849</v>
      </c>
      <c r="J12" s="134">
        <v>-20.762667858823093</v>
      </c>
      <c r="K12" s="134">
        <v>-45.742077616983501</v>
      </c>
      <c r="L12" s="134">
        <v>-5.1906766075985784</v>
      </c>
      <c r="M12" s="134">
        <v>-26.147059503870931</v>
      </c>
      <c r="N12" s="134">
        <v>-15.903354368745935</v>
      </c>
      <c r="O12" s="134">
        <v>-67.393909519784557</v>
      </c>
      <c r="P12" s="134">
        <v>-18.078548270464164</v>
      </c>
      <c r="Q12" s="134">
        <v>-26.85</v>
      </c>
      <c r="R12" s="134">
        <v>-31.5</v>
      </c>
    </row>
    <row r="13" spans="3:20" ht="24" x14ac:dyDescent="0.25">
      <c r="C13" s="118" t="s">
        <v>23</v>
      </c>
      <c r="D13" s="119">
        <f t="shared" ref="D13:Q13" si="0">+SUM(D9:D12)</f>
        <v>268.80575361163886</v>
      </c>
      <c r="E13" s="119">
        <f t="shared" si="0"/>
        <v>248.48949577944131</v>
      </c>
      <c r="F13" s="119">
        <f t="shared" si="0"/>
        <v>292.5855697627801</v>
      </c>
      <c r="G13" s="119">
        <f t="shared" si="0"/>
        <v>229.2861808461397</v>
      </c>
      <c r="H13" s="119">
        <f t="shared" si="0"/>
        <v>317.76094226743817</v>
      </c>
      <c r="I13" s="119">
        <f t="shared" si="0"/>
        <v>303.57424840393185</v>
      </c>
      <c r="J13" s="119">
        <f t="shared" si="0"/>
        <v>312.29030436184644</v>
      </c>
      <c r="K13" s="119">
        <f t="shared" si="0"/>
        <v>264.58550496678356</v>
      </c>
      <c r="L13" s="119">
        <f t="shared" si="0"/>
        <v>364.09998085866823</v>
      </c>
      <c r="M13" s="119">
        <f t="shared" si="0"/>
        <v>347.93634749327504</v>
      </c>
      <c r="N13" s="119">
        <f t="shared" si="0"/>
        <v>372.99694214005916</v>
      </c>
      <c r="O13" s="119">
        <f t="shared" si="0"/>
        <v>304.38972950799769</v>
      </c>
      <c r="P13" s="119">
        <f t="shared" si="0"/>
        <v>391.59969430879534</v>
      </c>
      <c r="Q13" s="119">
        <f t="shared" si="0"/>
        <v>380.99108160305207</v>
      </c>
      <c r="R13" s="119">
        <f>+SUM(R9:R12)</f>
        <v>378.5</v>
      </c>
    </row>
    <row r="14" spans="3:20" x14ac:dyDescent="0.25">
      <c r="C14" s="122"/>
      <c r="D14" s="135"/>
      <c r="E14" s="135"/>
      <c r="F14" s="135"/>
      <c r="G14" s="135"/>
      <c r="H14" s="135"/>
      <c r="I14" s="135"/>
      <c r="J14" s="135"/>
      <c r="K14" s="135"/>
      <c r="L14" s="135"/>
      <c r="M14" s="135"/>
      <c r="N14" s="135"/>
      <c r="O14" s="135"/>
      <c r="P14" s="135"/>
      <c r="Q14" s="135"/>
      <c r="R14" s="135"/>
    </row>
    <row r="15" spans="3:20" x14ac:dyDescent="0.25">
      <c r="C15" s="136" t="s">
        <v>24</v>
      </c>
      <c r="D15" s="137"/>
      <c r="E15" s="137"/>
      <c r="F15" s="137"/>
      <c r="G15" s="137"/>
      <c r="H15" s="137"/>
      <c r="I15" s="137"/>
      <c r="J15" s="137"/>
      <c r="K15" s="137"/>
      <c r="L15" s="137"/>
      <c r="M15" s="137"/>
      <c r="N15" s="137"/>
      <c r="O15" s="137"/>
      <c r="P15" s="137"/>
      <c r="Q15" s="137"/>
      <c r="R15" s="137"/>
    </row>
    <row r="16" spans="3:20" x14ac:dyDescent="0.25">
      <c r="C16" s="114" t="s">
        <v>98</v>
      </c>
      <c r="D16" s="115">
        <v>-33.973347840742335</v>
      </c>
      <c r="E16" s="115">
        <v>-37.657047469526802</v>
      </c>
      <c r="F16" s="115">
        <v>-37.636543947888192</v>
      </c>
      <c r="G16" s="115">
        <v>22.289939258157318</v>
      </c>
      <c r="H16" s="115">
        <v>-23.707086309872793</v>
      </c>
      <c r="I16" s="115">
        <v>11.417542544682531</v>
      </c>
      <c r="J16" s="115">
        <v>10.10656357127638</v>
      </c>
      <c r="K16" s="115">
        <v>46.459980193913886</v>
      </c>
      <c r="L16" s="115">
        <v>-27.692732878681369</v>
      </c>
      <c r="M16" s="115">
        <v>-9.4729967971544795</v>
      </c>
      <c r="N16" s="115">
        <v>-15.684822668556452</v>
      </c>
      <c r="O16" s="115">
        <v>26.5935523443923</v>
      </c>
      <c r="P16" s="115">
        <v>-19.830015824192468</v>
      </c>
      <c r="Q16" s="115">
        <v>-6.0949999999999998</v>
      </c>
      <c r="R16" s="115">
        <v>14.9</v>
      </c>
      <c r="T16" s="150"/>
    </row>
    <row r="17" spans="3:20" x14ac:dyDescent="0.25">
      <c r="C17" s="114" t="s">
        <v>196</v>
      </c>
      <c r="D17" s="115">
        <v>-21.577699727047083</v>
      </c>
      <c r="E17" s="115">
        <v>-50.401243715311438</v>
      </c>
      <c r="F17" s="115">
        <v>-22.912516436173043</v>
      </c>
      <c r="G17" s="115">
        <v>1.5232497647898127</v>
      </c>
      <c r="H17" s="115">
        <v>-40.343464533524383</v>
      </c>
      <c r="I17" s="115">
        <v>-11.15857771446553</v>
      </c>
      <c r="J17" s="115">
        <v>23.478035178042621</v>
      </c>
      <c r="K17" s="115">
        <v>-60.387796645457584</v>
      </c>
      <c r="L17" s="115">
        <v>6.2405008774631678</v>
      </c>
      <c r="M17" s="115">
        <v>-45.38209088070203</v>
      </c>
      <c r="N17" s="115">
        <v>0.10265063128880865</v>
      </c>
      <c r="O17" s="115">
        <v>-23.405265388220634</v>
      </c>
      <c r="P17" s="115">
        <v>-3.5054825857037559</v>
      </c>
      <c r="Q17" s="115">
        <v>-22.507999999999999</v>
      </c>
      <c r="R17" s="115">
        <v>4.4000000000000004</v>
      </c>
      <c r="T17" s="150"/>
    </row>
    <row r="18" spans="3:20" x14ac:dyDescent="0.25">
      <c r="C18" s="114" t="s">
        <v>99</v>
      </c>
      <c r="D18" s="115">
        <v>-8.6448928199619459</v>
      </c>
      <c r="E18" s="115">
        <v>20.974675460506681</v>
      </c>
      <c r="F18" s="115">
        <v>-0.33883573130920558</v>
      </c>
      <c r="G18" s="115">
        <v>-25.800946909235527</v>
      </c>
      <c r="H18" s="115">
        <v>-19.552581761658747</v>
      </c>
      <c r="I18" s="115">
        <v>-9.4217128183199463</v>
      </c>
      <c r="J18" s="115">
        <v>17.012798334943234</v>
      </c>
      <c r="K18" s="115">
        <v>27.545496245035466</v>
      </c>
      <c r="L18" s="115">
        <v>-27.60194385229542</v>
      </c>
      <c r="M18" s="115">
        <v>-11.058240250025916</v>
      </c>
      <c r="N18" s="115">
        <v>1.5864262590411673</v>
      </c>
      <c r="O18" s="115">
        <v>-19.347242156719833</v>
      </c>
      <c r="P18" s="115">
        <v>-49.493765257605205</v>
      </c>
      <c r="Q18" s="115">
        <v>-8.548</v>
      </c>
      <c r="R18" s="115">
        <v>-14.74</v>
      </c>
      <c r="T18" s="150"/>
    </row>
    <row r="19" spans="3:20" x14ac:dyDescent="0.25">
      <c r="C19" s="114" t="s">
        <v>100</v>
      </c>
      <c r="D19" s="115">
        <v>-15.570390866490035</v>
      </c>
      <c r="E19" s="115">
        <v>1.4386064106768917</v>
      </c>
      <c r="F19" s="115">
        <v>-3.1365859061394805</v>
      </c>
      <c r="G19" s="115">
        <v>16.718370361952623</v>
      </c>
      <c r="H19" s="115">
        <v>-21.03345172881259</v>
      </c>
      <c r="I19" s="115">
        <v>5.0123873322910457</v>
      </c>
      <c r="J19" s="115">
        <v>-19.689623949103254</v>
      </c>
      <c r="K19" s="115">
        <v>23.177688345624794</v>
      </c>
      <c r="L19" s="115">
        <v>-3.7802908605646666</v>
      </c>
      <c r="M19" s="115">
        <v>9.2615012346137142</v>
      </c>
      <c r="N19" s="115">
        <v>-8.3666802845834347</v>
      </c>
      <c r="O19" s="115">
        <v>9.6014699105343855</v>
      </c>
      <c r="P19" s="115">
        <v>13.793190142304905</v>
      </c>
      <c r="Q19" s="115">
        <v>-11.648999999999999</v>
      </c>
      <c r="R19" s="115">
        <v>-30.92</v>
      </c>
      <c r="T19" s="150"/>
    </row>
    <row r="20" spans="3:20" ht="15.75" thickBot="1" x14ac:dyDescent="0.3">
      <c r="C20" s="133" t="s">
        <v>197</v>
      </c>
      <c r="D20" s="134">
        <v>40.311257106527151</v>
      </c>
      <c r="E20" s="134">
        <v>10.010176409257946</v>
      </c>
      <c r="F20" s="134">
        <v>3.1905017025213236</v>
      </c>
      <c r="G20" s="134">
        <v>2.7486017405602761</v>
      </c>
      <c r="H20" s="134">
        <v>27.705178764993637</v>
      </c>
      <c r="I20" s="134">
        <v>32.245702272394638</v>
      </c>
      <c r="J20" s="134">
        <v>39.850351117455574</v>
      </c>
      <c r="K20" s="134">
        <v>27.595003768034381</v>
      </c>
      <c r="L20" s="134">
        <v>62.645296934863367</v>
      </c>
      <c r="M20" s="134">
        <v>5.2321939218182596</v>
      </c>
      <c r="N20" s="134">
        <v>-13.378810151581346</v>
      </c>
      <c r="O20" s="134">
        <v>25.009647470525394</v>
      </c>
      <c r="P20" s="134">
        <v>1.6704985982583831</v>
      </c>
      <c r="Q20" s="134">
        <v>-34.140999999999998</v>
      </c>
      <c r="R20" s="134">
        <v>6.1</v>
      </c>
      <c r="T20" s="150"/>
    </row>
    <row r="21" spans="3:20" ht="15.75" thickBot="1" x14ac:dyDescent="0.3">
      <c r="C21" s="140" t="s">
        <v>209</v>
      </c>
      <c r="D21" s="141">
        <f t="shared" ref="D21:Q21" si="1">+SUM(D16:D20)</f>
        <v>-39.455074147714242</v>
      </c>
      <c r="E21" s="141">
        <f t="shared" si="1"/>
        <v>-55.634832904396724</v>
      </c>
      <c r="F21" s="141">
        <f t="shared" si="1"/>
        <v>-60.833980318988601</v>
      </c>
      <c r="G21" s="141">
        <f t="shared" si="1"/>
        <v>17.479214216224502</v>
      </c>
      <c r="H21" s="141">
        <f t="shared" si="1"/>
        <v>-76.931405568874879</v>
      </c>
      <c r="I21" s="141">
        <f t="shared" si="1"/>
        <v>28.09534161658274</v>
      </c>
      <c r="J21" s="141">
        <f t="shared" si="1"/>
        <v>70.75812425261455</v>
      </c>
      <c r="K21" s="141">
        <f t="shared" si="1"/>
        <v>64.39037190715095</v>
      </c>
      <c r="L21" s="141">
        <f t="shared" si="1"/>
        <v>9.8108302207850784</v>
      </c>
      <c r="M21" s="141">
        <f t="shared" si="1"/>
        <v>-51.419632771450445</v>
      </c>
      <c r="N21" s="141">
        <f t="shared" si="1"/>
        <v>-35.741236214391257</v>
      </c>
      <c r="O21" s="141">
        <f t="shared" si="1"/>
        <v>18.452162180511614</v>
      </c>
      <c r="P21" s="141">
        <f t="shared" si="1"/>
        <v>-57.365574926938145</v>
      </c>
      <c r="Q21" s="141">
        <f t="shared" si="1"/>
        <v>-82.941000000000003</v>
      </c>
      <c r="R21" s="141">
        <f>+SUM(R16:R20)</f>
        <v>-20.259999999999998</v>
      </c>
      <c r="T21" s="150"/>
    </row>
    <row r="22" spans="3:20" x14ac:dyDescent="0.25">
      <c r="C22" s="118" t="s">
        <v>210</v>
      </c>
      <c r="D22" s="119">
        <f t="shared" ref="D22:Q22" si="2">+D21+D13</f>
        <v>229.35067946392462</v>
      </c>
      <c r="E22" s="119">
        <f t="shared" si="2"/>
        <v>192.8546628750446</v>
      </c>
      <c r="F22" s="119">
        <f t="shared" si="2"/>
        <v>231.75158944379149</v>
      </c>
      <c r="G22" s="119">
        <f t="shared" si="2"/>
        <v>246.76539506236421</v>
      </c>
      <c r="H22" s="119">
        <f t="shared" si="2"/>
        <v>240.82953669856329</v>
      </c>
      <c r="I22" s="119">
        <f t="shared" si="2"/>
        <v>331.66959002051459</v>
      </c>
      <c r="J22" s="119">
        <f t="shared" si="2"/>
        <v>383.04842861446099</v>
      </c>
      <c r="K22" s="119">
        <f t="shared" si="2"/>
        <v>328.97587687393451</v>
      </c>
      <c r="L22" s="119">
        <f t="shared" si="2"/>
        <v>373.91081107945331</v>
      </c>
      <c r="M22" s="119">
        <f t="shared" si="2"/>
        <v>296.5167147218246</v>
      </c>
      <c r="N22" s="119">
        <f t="shared" si="2"/>
        <v>337.25570592566788</v>
      </c>
      <c r="O22" s="119">
        <f t="shared" si="2"/>
        <v>322.84189168850929</v>
      </c>
      <c r="P22" s="119">
        <f t="shared" si="2"/>
        <v>334.23411938185717</v>
      </c>
      <c r="Q22" s="119">
        <f t="shared" si="2"/>
        <v>298.05008160305204</v>
      </c>
      <c r="R22" s="119">
        <f>+R21+R13</f>
        <v>358.24</v>
      </c>
      <c r="T22" s="150"/>
    </row>
    <row r="23" spans="3:20" x14ac:dyDescent="0.25">
      <c r="C23" s="122"/>
      <c r="D23" s="135"/>
      <c r="E23" s="135"/>
      <c r="F23" s="135"/>
      <c r="G23" s="135"/>
      <c r="H23" s="135"/>
      <c r="I23" s="135"/>
      <c r="J23" s="135"/>
      <c r="K23" s="135"/>
      <c r="L23" s="135"/>
      <c r="M23" s="135"/>
      <c r="N23" s="135"/>
      <c r="O23" s="135"/>
      <c r="P23" s="135"/>
      <c r="Q23" s="135"/>
      <c r="R23" s="135"/>
    </row>
    <row r="24" spans="3:20" x14ac:dyDescent="0.25">
      <c r="C24" s="142" t="s">
        <v>101</v>
      </c>
      <c r="D24" s="143"/>
      <c r="E24" s="143"/>
      <c r="F24" s="143"/>
      <c r="G24" s="143"/>
      <c r="H24" s="143"/>
      <c r="I24" s="143"/>
      <c r="J24" s="143"/>
      <c r="K24" s="143"/>
      <c r="L24" s="143"/>
      <c r="M24" s="143"/>
      <c r="N24" s="143"/>
      <c r="O24" s="143"/>
      <c r="P24" s="143"/>
      <c r="Q24" s="143"/>
      <c r="R24" s="143"/>
    </row>
    <row r="25" spans="3:20" ht="15" customHeight="1" x14ac:dyDescent="0.25">
      <c r="C25" s="114" t="s">
        <v>102</v>
      </c>
      <c r="D25" s="115">
        <v>-84.861989760379359</v>
      </c>
      <c r="E25" s="115">
        <v>-103.92635084265989</v>
      </c>
      <c r="F25" s="115">
        <v>-96.398896659884201</v>
      </c>
      <c r="G25" s="115">
        <v>-115.55176273707656</v>
      </c>
      <c r="H25" s="115">
        <v>-93.060259340733211</v>
      </c>
      <c r="I25" s="115">
        <v>-104.84630574855143</v>
      </c>
      <c r="J25" s="115">
        <v>-96.897669061433902</v>
      </c>
      <c r="K25" s="115">
        <v>-124.08776584928145</v>
      </c>
      <c r="L25" s="115">
        <v>-101.02616059409189</v>
      </c>
      <c r="M25" s="115">
        <v>-108.62506006710662</v>
      </c>
      <c r="N25" s="115">
        <v>-102.19286876948605</v>
      </c>
      <c r="O25" s="115">
        <v>-128.70591056931542</v>
      </c>
      <c r="P25" s="115">
        <v>-114.83393866771954</v>
      </c>
      <c r="Q25" s="115">
        <v>-117.587</v>
      </c>
      <c r="R25" s="115">
        <v>-116</v>
      </c>
    </row>
    <row r="26" spans="3:20" ht="24" x14ac:dyDescent="0.25">
      <c r="C26" s="114" t="s">
        <v>103</v>
      </c>
      <c r="D26" s="115">
        <v>-101.552870905451</v>
      </c>
      <c r="E26" s="115">
        <v>-109.11098109379199</v>
      </c>
      <c r="F26" s="115">
        <v>-110.53632322880395</v>
      </c>
      <c r="G26" s="115">
        <v>-119.22782477195305</v>
      </c>
      <c r="H26" s="115">
        <v>-112.03929639801501</v>
      </c>
      <c r="I26" s="115">
        <v>-115.01173557338664</v>
      </c>
      <c r="J26" s="115">
        <v>-112.62427358602295</v>
      </c>
      <c r="K26" s="115">
        <v>-125.43769444257539</v>
      </c>
      <c r="L26" s="115">
        <v>-118.51334541588247</v>
      </c>
      <c r="M26" s="115">
        <v>-113.88036267437835</v>
      </c>
      <c r="N26" s="115">
        <v>-111.81390908001727</v>
      </c>
      <c r="O26" s="115">
        <v>-134.0353828297219</v>
      </c>
      <c r="P26" s="115">
        <v>-124.5361290377251</v>
      </c>
      <c r="Q26" s="115">
        <v>-122.03400000000001</v>
      </c>
      <c r="R26" s="115">
        <v>-121.4</v>
      </c>
    </row>
    <row r="27" spans="3:20" x14ac:dyDescent="0.25">
      <c r="C27" s="114" t="s">
        <v>104</v>
      </c>
      <c r="D27" s="115">
        <v>0</v>
      </c>
      <c r="E27" s="115">
        <v>0</v>
      </c>
      <c r="F27" s="115">
        <v>0</v>
      </c>
      <c r="G27" s="115">
        <v>0.157</v>
      </c>
      <c r="H27" s="115">
        <v>0</v>
      </c>
      <c r="I27" s="115">
        <v>0</v>
      </c>
      <c r="J27" s="115">
        <v>0</v>
      </c>
      <c r="K27" s="115">
        <v>0</v>
      </c>
      <c r="L27" s="115">
        <v>0</v>
      </c>
      <c r="M27" s="115">
        <v>0</v>
      </c>
      <c r="N27" s="115">
        <v>0</v>
      </c>
      <c r="O27" s="115">
        <v>0</v>
      </c>
      <c r="P27" s="115">
        <v>0</v>
      </c>
      <c r="Q27" s="115">
        <v>0</v>
      </c>
      <c r="R27" s="115">
        <v>0</v>
      </c>
    </row>
    <row r="28" spans="3:20" x14ac:dyDescent="0.25">
      <c r="C28" s="114" t="s">
        <v>105</v>
      </c>
      <c r="D28" s="115">
        <v>0</v>
      </c>
      <c r="E28" s="115">
        <v>0</v>
      </c>
      <c r="F28" s="115">
        <v>0</v>
      </c>
      <c r="G28" s="115">
        <v>0</v>
      </c>
      <c r="H28" s="115">
        <v>0</v>
      </c>
      <c r="I28" s="115">
        <v>0</v>
      </c>
      <c r="J28" s="115">
        <v>0</v>
      </c>
      <c r="K28" s="115">
        <v>0</v>
      </c>
      <c r="L28" s="115">
        <v>0</v>
      </c>
      <c r="M28" s="115">
        <v>0</v>
      </c>
      <c r="N28" s="115">
        <v>0</v>
      </c>
      <c r="O28" s="115">
        <v>0</v>
      </c>
      <c r="P28" s="115">
        <v>0</v>
      </c>
      <c r="Q28" s="115">
        <v>0</v>
      </c>
      <c r="R28" s="115">
        <v>0</v>
      </c>
    </row>
    <row r="29" spans="3:20" x14ac:dyDescent="0.25">
      <c r="C29" s="114" t="s">
        <v>106</v>
      </c>
      <c r="D29" s="115">
        <v>0</v>
      </c>
      <c r="E29" s="115">
        <v>0</v>
      </c>
      <c r="F29" s="115">
        <v>0</v>
      </c>
      <c r="G29" s="115">
        <v>0</v>
      </c>
      <c r="H29" s="115">
        <v>0</v>
      </c>
      <c r="I29" s="115">
        <v>0</v>
      </c>
      <c r="J29" s="115">
        <v>0</v>
      </c>
      <c r="K29" s="115">
        <v>0</v>
      </c>
      <c r="L29" s="115">
        <v>0</v>
      </c>
      <c r="M29" s="115">
        <v>0</v>
      </c>
      <c r="N29" s="115">
        <v>0</v>
      </c>
      <c r="O29" s="115">
        <v>0</v>
      </c>
      <c r="P29" s="115">
        <v>0</v>
      </c>
      <c r="Q29" s="115">
        <v>0</v>
      </c>
      <c r="R29" s="115">
        <v>0</v>
      </c>
    </row>
    <row r="30" spans="3:20" x14ac:dyDescent="0.25">
      <c r="C30" s="145" t="s">
        <v>107</v>
      </c>
      <c r="D30" s="115">
        <v>0</v>
      </c>
      <c r="E30" s="115">
        <v>0</v>
      </c>
      <c r="F30" s="115">
        <v>0</v>
      </c>
      <c r="G30" s="115">
        <v>0</v>
      </c>
      <c r="H30" s="115">
        <v>0</v>
      </c>
      <c r="I30" s="115">
        <v>0</v>
      </c>
      <c r="J30" s="115">
        <v>0</v>
      </c>
      <c r="K30" s="115">
        <v>0</v>
      </c>
      <c r="L30" s="115">
        <v>0</v>
      </c>
      <c r="M30" s="115">
        <v>0</v>
      </c>
      <c r="N30" s="115">
        <v>0</v>
      </c>
      <c r="O30" s="115">
        <v>0</v>
      </c>
      <c r="P30" s="115">
        <v>0</v>
      </c>
      <c r="Q30" s="115">
        <v>0</v>
      </c>
      <c r="R30" s="115">
        <v>0</v>
      </c>
    </row>
    <row r="31" spans="3:20" x14ac:dyDescent="0.25">
      <c r="C31" s="145" t="s">
        <v>108</v>
      </c>
      <c r="D31" s="115">
        <v>0</v>
      </c>
      <c r="E31" s="115">
        <v>0</v>
      </c>
      <c r="F31" s="115">
        <v>0</v>
      </c>
      <c r="G31" s="115">
        <v>0</v>
      </c>
      <c r="H31" s="115">
        <v>0</v>
      </c>
      <c r="I31" s="115">
        <v>0</v>
      </c>
      <c r="J31" s="115">
        <v>0</v>
      </c>
      <c r="K31" s="115">
        <v>0</v>
      </c>
      <c r="L31" s="115">
        <v>0</v>
      </c>
      <c r="M31" s="115">
        <v>0</v>
      </c>
      <c r="N31" s="115">
        <v>0</v>
      </c>
      <c r="O31" s="115">
        <v>0</v>
      </c>
      <c r="P31" s="115">
        <v>0</v>
      </c>
      <c r="Q31" s="115">
        <v>0</v>
      </c>
      <c r="R31" s="115">
        <v>0</v>
      </c>
    </row>
    <row r="32" spans="3:20" ht="15.75" thickBot="1" x14ac:dyDescent="0.3">
      <c r="C32" s="146" t="s">
        <v>109</v>
      </c>
      <c r="D32" s="115">
        <v>0</v>
      </c>
      <c r="E32" s="115">
        <v>0</v>
      </c>
      <c r="F32" s="115">
        <v>0</v>
      </c>
      <c r="G32" s="115">
        <v>0</v>
      </c>
      <c r="H32" s="115">
        <v>0</v>
      </c>
      <c r="I32" s="115">
        <v>0</v>
      </c>
      <c r="J32" s="115">
        <v>0</v>
      </c>
      <c r="K32" s="115">
        <v>0</v>
      </c>
      <c r="L32" s="115">
        <v>0</v>
      </c>
      <c r="M32" s="115">
        <v>0</v>
      </c>
      <c r="N32" s="115">
        <v>0</v>
      </c>
      <c r="O32" s="115">
        <v>0</v>
      </c>
      <c r="P32" s="115">
        <v>0</v>
      </c>
      <c r="Q32" s="115">
        <v>0</v>
      </c>
      <c r="R32" s="115">
        <v>0</v>
      </c>
    </row>
    <row r="33" spans="3:20" x14ac:dyDescent="0.25">
      <c r="C33" s="123" t="s">
        <v>25</v>
      </c>
      <c r="D33" s="148">
        <f t="shared" ref="D33:Q33" si="3">+SUM(D25:D32)</f>
        <v>-186.41486066583036</v>
      </c>
      <c r="E33" s="148">
        <f t="shared" si="3"/>
        <v>-213.03733193645189</v>
      </c>
      <c r="F33" s="148">
        <f t="shared" si="3"/>
        <v>-206.93521988868815</v>
      </c>
      <c r="G33" s="148">
        <f t="shared" si="3"/>
        <v>-234.62258750902961</v>
      </c>
      <c r="H33" s="148">
        <f t="shared" si="3"/>
        <v>-205.09955573874822</v>
      </c>
      <c r="I33" s="148">
        <f t="shared" si="3"/>
        <v>-219.85804132193806</v>
      </c>
      <c r="J33" s="148">
        <f t="shared" si="3"/>
        <v>-209.52194264745685</v>
      </c>
      <c r="K33" s="148">
        <f t="shared" si="3"/>
        <v>-249.52546029185686</v>
      </c>
      <c r="L33" s="148">
        <f t="shared" si="3"/>
        <v>-219.53950600997436</v>
      </c>
      <c r="M33" s="148">
        <f t="shared" si="3"/>
        <v>-222.50542274148495</v>
      </c>
      <c r="N33" s="148">
        <f t="shared" si="3"/>
        <v>-214.00677784950332</v>
      </c>
      <c r="O33" s="148">
        <f t="shared" si="3"/>
        <v>-262.74129339903732</v>
      </c>
      <c r="P33" s="148">
        <f t="shared" si="3"/>
        <v>-239.37006770544463</v>
      </c>
      <c r="Q33" s="148">
        <f t="shared" si="3"/>
        <v>-239.62100000000001</v>
      </c>
      <c r="R33" s="148">
        <f>+SUM(R25:R32)</f>
        <v>-237.4</v>
      </c>
    </row>
    <row r="34" spans="3:20" x14ac:dyDescent="0.25">
      <c r="C34" s="163"/>
      <c r="D34" s="243"/>
      <c r="E34" s="243"/>
      <c r="F34" s="243"/>
      <c r="G34" s="243"/>
      <c r="H34" s="243"/>
      <c r="I34" s="243"/>
      <c r="J34" s="243"/>
      <c r="K34" s="243"/>
      <c r="L34" s="243"/>
      <c r="M34" s="243"/>
      <c r="N34" s="243"/>
      <c r="O34" s="243"/>
      <c r="P34" s="243"/>
      <c r="Q34" s="243"/>
      <c r="R34" s="243"/>
    </row>
    <row r="35" spans="3:20" x14ac:dyDescent="0.25">
      <c r="C35" s="142" t="s">
        <v>110</v>
      </c>
      <c r="D35" s="143"/>
      <c r="E35" s="143"/>
      <c r="F35" s="143"/>
      <c r="G35" s="143"/>
      <c r="H35" s="143"/>
      <c r="I35" s="143"/>
      <c r="J35" s="143"/>
      <c r="K35" s="143"/>
      <c r="L35" s="143"/>
      <c r="M35" s="143"/>
      <c r="N35" s="143"/>
      <c r="O35" s="143"/>
      <c r="P35" s="143"/>
      <c r="Q35" s="143"/>
      <c r="R35" s="143"/>
    </row>
    <row r="36" spans="3:20" x14ac:dyDescent="0.25">
      <c r="C36" s="114" t="s">
        <v>198</v>
      </c>
      <c r="D36" s="115">
        <v>48.769220403805086</v>
      </c>
      <c r="E36" s="115">
        <v>102.17813493303504</v>
      </c>
      <c r="F36" s="115">
        <v>46.781202517841677</v>
      </c>
      <c r="G36" s="115">
        <v>83.389115300193254</v>
      </c>
      <c r="H36" s="115">
        <v>99.889106612208067</v>
      </c>
      <c r="I36" s="115">
        <v>172.86854580386432</v>
      </c>
      <c r="J36" s="115">
        <v>-29.441642161562282</v>
      </c>
      <c r="K36" s="115">
        <v>14.176989745489903</v>
      </c>
      <c r="L36" s="115">
        <v>16.484313066845221</v>
      </c>
      <c r="M36" s="115">
        <v>-104.8300800847491</v>
      </c>
      <c r="N36" s="115">
        <v>5.5996218840315413</v>
      </c>
      <c r="O36" s="115">
        <v>138.58714513387235</v>
      </c>
      <c r="P36" s="115">
        <v>38.938000000000002</v>
      </c>
      <c r="Q36" s="115">
        <v>19.001999999999999</v>
      </c>
      <c r="R36" s="115">
        <f>35.3-16.4-6.4</f>
        <v>12.499999999999998</v>
      </c>
      <c r="T36" s="333"/>
    </row>
    <row r="37" spans="3:20" x14ac:dyDescent="0.25">
      <c r="C37" s="114" t="s">
        <v>111</v>
      </c>
      <c r="D37" s="115">
        <v>0</v>
      </c>
      <c r="E37" s="115">
        <v>0</v>
      </c>
      <c r="F37" s="115">
        <v>0</v>
      </c>
      <c r="G37" s="115">
        <v>500</v>
      </c>
      <c r="H37" s="115">
        <v>450</v>
      </c>
      <c r="I37" s="115">
        <v>0</v>
      </c>
      <c r="J37" s="115">
        <v>0</v>
      </c>
      <c r="K37" s="115">
        <v>0</v>
      </c>
      <c r="L37" s="115">
        <v>0</v>
      </c>
      <c r="M37" s="115">
        <v>1050</v>
      </c>
      <c r="N37" s="115">
        <v>0</v>
      </c>
      <c r="O37" s="115">
        <v>0</v>
      </c>
      <c r="P37" s="115">
        <v>0</v>
      </c>
      <c r="Q37" s="115">
        <v>0</v>
      </c>
      <c r="R37" s="115">
        <v>0</v>
      </c>
      <c r="T37" s="345"/>
    </row>
    <row r="38" spans="3:20" x14ac:dyDescent="0.25">
      <c r="C38" s="114" t="s">
        <v>112</v>
      </c>
      <c r="D38" s="115">
        <v>0</v>
      </c>
      <c r="E38" s="115">
        <v>0</v>
      </c>
      <c r="F38" s="115">
        <v>0</v>
      </c>
      <c r="G38" s="115">
        <v>0</v>
      </c>
      <c r="H38" s="115">
        <v>0</v>
      </c>
      <c r="I38" s="115">
        <v>0</v>
      </c>
      <c r="J38" s="115">
        <v>0</v>
      </c>
      <c r="K38" s="115">
        <v>0</v>
      </c>
      <c r="L38" s="115">
        <v>0</v>
      </c>
      <c r="M38" s="115">
        <v>0</v>
      </c>
      <c r="N38" s="115">
        <v>0</v>
      </c>
      <c r="O38" s="115">
        <v>0</v>
      </c>
      <c r="P38" s="115">
        <v>0</v>
      </c>
      <c r="Q38" s="115">
        <v>0</v>
      </c>
      <c r="R38" s="115">
        <v>0</v>
      </c>
      <c r="T38" s="345"/>
    </row>
    <row r="39" spans="3:20" x14ac:dyDescent="0.25">
      <c r="C39" s="114" t="s">
        <v>113</v>
      </c>
      <c r="D39" s="115">
        <v>0</v>
      </c>
      <c r="E39" s="115">
        <v>0</v>
      </c>
      <c r="F39" s="115">
        <v>0</v>
      </c>
      <c r="G39" s="115">
        <v>-500</v>
      </c>
      <c r="H39" s="115">
        <v>-450</v>
      </c>
      <c r="I39" s="115">
        <v>-200</v>
      </c>
      <c r="J39" s="115">
        <v>0</v>
      </c>
      <c r="K39" s="115">
        <v>0</v>
      </c>
      <c r="L39" s="115">
        <v>0</v>
      </c>
      <c r="M39" s="115">
        <v>-930</v>
      </c>
      <c r="N39" s="115">
        <v>0</v>
      </c>
      <c r="O39" s="115">
        <v>-100</v>
      </c>
      <c r="P39" s="115">
        <v>0</v>
      </c>
      <c r="Q39" s="115">
        <v>0</v>
      </c>
      <c r="R39" s="115">
        <v>0</v>
      </c>
      <c r="T39" s="345"/>
    </row>
    <row r="40" spans="3:20" x14ac:dyDescent="0.25">
      <c r="C40" s="114" t="s">
        <v>114</v>
      </c>
      <c r="D40" s="115">
        <v>-86.526155056502077</v>
      </c>
      <c r="E40" s="115">
        <v>-56.587725949890064</v>
      </c>
      <c r="F40" s="115">
        <v>-94.177562416215849</v>
      </c>
      <c r="G40" s="115">
        <v>-66.571556577392016</v>
      </c>
      <c r="H40" s="115">
        <v>-124.63225143902633</v>
      </c>
      <c r="I40" s="115">
        <v>-84.800748368531984</v>
      </c>
      <c r="J40" s="115">
        <v>-147.78087573424204</v>
      </c>
      <c r="K40" s="115">
        <v>-94.692124458199629</v>
      </c>
      <c r="L40" s="115">
        <v>-145.98117514453628</v>
      </c>
      <c r="M40" s="115">
        <v>-93.99739680635949</v>
      </c>
      <c r="N40" s="115">
        <v>-139.3012165263045</v>
      </c>
      <c r="O40" s="115">
        <v>-85.554211522799747</v>
      </c>
      <c r="P40" s="115">
        <v>-132.98645104639635</v>
      </c>
      <c r="Q40" s="115">
        <v>-80.001999999999995</v>
      </c>
      <c r="R40" s="115">
        <f>0.3-127.4</f>
        <v>-127.10000000000001</v>
      </c>
    </row>
    <row r="41" spans="3:20" x14ac:dyDescent="0.25">
      <c r="C41" s="114" t="s">
        <v>115</v>
      </c>
      <c r="D41" s="115">
        <v>0</v>
      </c>
      <c r="E41" s="115">
        <v>0</v>
      </c>
      <c r="F41" s="115">
        <v>-0.24924299999999999</v>
      </c>
      <c r="G41" s="115">
        <v>-6.191757</v>
      </c>
      <c r="H41" s="115">
        <v>-5.4140458200000001</v>
      </c>
      <c r="I41" s="115">
        <v>-1.9999999999990906E-3</v>
      </c>
      <c r="J41" s="115">
        <v>0</v>
      </c>
      <c r="K41" s="115">
        <v>4.5820000001185689E-5</v>
      </c>
      <c r="L41" s="115">
        <v>0</v>
      </c>
      <c r="M41" s="115">
        <v>-10.977604459999997</v>
      </c>
      <c r="N41" s="115">
        <v>0</v>
      </c>
      <c r="O41" s="115">
        <v>-3.955400000013469E-4</v>
      </c>
      <c r="P41" s="115">
        <v>0</v>
      </c>
      <c r="Q41" s="115">
        <v>0</v>
      </c>
      <c r="R41" s="115">
        <v>0</v>
      </c>
    </row>
    <row r="42" spans="3:20" x14ac:dyDescent="0.25">
      <c r="C42" s="114" t="s">
        <v>20</v>
      </c>
      <c r="D42" s="115">
        <v>-4.46507792490294</v>
      </c>
      <c r="E42" s="115">
        <v>-4.9676069806786636</v>
      </c>
      <c r="F42" s="115">
        <v>1.2414774361127074</v>
      </c>
      <c r="G42" s="115">
        <v>-2.8517925305311036</v>
      </c>
      <c r="H42" s="115">
        <v>-10.497816733299711</v>
      </c>
      <c r="I42" s="115">
        <v>-4.4421957005609292</v>
      </c>
      <c r="J42" s="115">
        <v>-3.9414491446914326</v>
      </c>
      <c r="K42" s="115">
        <v>-2.9705384214479271</v>
      </c>
      <c r="L42" s="115">
        <v>-0.85453795372996233</v>
      </c>
      <c r="M42" s="115">
        <v>2.2508375027665815</v>
      </c>
      <c r="N42" s="115">
        <v>0.69520889228026139</v>
      </c>
      <c r="O42" s="115">
        <v>-4.0175084413168802</v>
      </c>
      <c r="P42" s="115">
        <v>-1.9578695534263739</v>
      </c>
      <c r="Q42" s="115">
        <v>-2.931</v>
      </c>
      <c r="R42" s="115">
        <v>-4.5</v>
      </c>
    </row>
    <row r="43" spans="3:20" x14ac:dyDescent="0.25">
      <c r="C43" s="114" t="s">
        <v>116</v>
      </c>
      <c r="D43" s="115">
        <v>0</v>
      </c>
      <c r="E43" s="115">
        <v>0</v>
      </c>
      <c r="F43" s="115">
        <v>0</v>
      </c>
      <c r="G43" s="115">
        <v>0</v>
      </c>
      <c r="H43" s="115">
        <v>0</v>
      </c>
      <c r="I43" s="115">
        <v>0</v>
      </c>
      <c r="J43" s="115">
        <v>0</v>
      </c>
      <c r="K43" s="115">
        <v>0</v>
      </c>
      <c r="L43" s="115">
        <v>0</v>
      </c>
      <c r="M43" s="115">
        <v>0</v>
      </c>
      <c r="N43" s="115">
        <v>0</v>
      </c>
      <c r="O43" s="115">
        <v>0</v>
      </c>
      <c r="P43" s="115">
        <v>0</v>
      </c>
      <c r="Q43" s="115">
        <v>0</v>
      </c>
      <c r="R43" s="115">
        <v>0</v>
      </c>
    </row>
    <row r="44" spans="3:20" x14ac:dyDescent="0.25">
      <c r="C44" s="114" t="s">
        <v>117</v>
      </c>
      <c r="D44" s="115">
        <v>0</v>
      </c>
      <c r="E44" s="115">
        <v>0</v>
      </c>
      <c r="F44" s="115">
        <v>0</v>
      </c>
      <c r="G44" s="115">
        <v>0</v>
      </c>
      <c r="H44" s="115">
        <v>0</v>
      </c>
      <c r="I44" s="115">
        <v>0</v>
      </c>
      <c r="J44" s="115">
        <v>0</v>
      </c>
      <c r="K44" s="115">
        <v>0</v>
      </c>
      <c r="L44" s="115">
        <v>0</v>
      </c>
      <c r="M44" s="115">
        <v>0</v>
      </c>
      <c r="N44" s="115">
        <v>0</v>
      </c>
      <c r="O44" s="115">
        <v>0</v>
      </c>
      <c r="P44" s="115">
        <v>0</v>
      </c>
      <c r="Q44" s="115">
        <v>0</v>
      </c>
      <c r="R44" s="115">
        <v>0</v>
      </c>
    </row>
    <row r="45" spans="3:20" x14ac:dyDescent="0.25">
      <c r="C45" s="114" t="s">
        <v>118</v>
      </c>
      <c r="D45" s="115">
        <v>0</v>
      </c>
      <c r="E45" s="115">
        <v>0</v>
      </c>
      <c r="F45" s="115">
        <v>0</v>
      </c>
      <c r="G45" s="115">
        <v>0</v>
      </c>
      <c r="H45" s="115">
        <v>0</v>
      </c>
      <c r="I45" s="115">
        <v>0</v>
      </c>
      <c r="J45" s="115">
        <v>0</v>
      </c>
      <c r="K45" s="115">
        <v>0</v>
      </c>
      <c r="L45" s="115">
        <v>0</v>
      </c>
      <c r="M45" s="115">
        <v>0</v>
      </c>
      <c r="N45" s="115">
        <v>0</v>
      </c>
      <c r="O45" s="115">
        <v>0</v>
      </c>
      <c r="P45" s="115">
        <v>0</v>
      </c>
      <c r="Q45" s="115">
        <v>0</v>
      </c>
      <c r="R45" s="115">
        <v>0</v>
      </c>
    </row>
    <row r="46" spans="3:20" x14ac:dyDescent="0.25">
      <c r="C46" s="114" t="s">
        <v>119</v>
      </c>
      <c r="D46" s="115">
        <v>0</v>
      </c>
      <c r="E46" s="115">
        <v>0</v>
      </c>
      <c r="F46" s="115">
        <v>0</v>
      </c>
      <c r="G46" s="115">
        <v>0</v>
      </c>
      <c r="H46" s="115">
        <v>0</v>
      </c>
      <c r="I46" s="115">
        <v>0</v>
      </c>
      <c r="J46" s="115">
        <v>0</v>
      </c>
      <c r="K46" s="115">
        <v>0</v>
      </c>
      <c r="L46" s="115">
        <v>0</v>
      </c>
      <c r="M46" s="115">
        <v>0</v>
      </c>
      <c r="N46" s="115">
        <v>0</v>
      </c>
      <c r="O46" s="115">
        <v>0</v>
      </c>
      <c r="P46" s="115">
        <v>0</v>
      </c>
      <c r="Q46" s="115">
        <v>0</v>
      </c>
      <c r="R46" s="115">
        <v>0</v>
      </c>
    </row>
    <row r="47" spans="3:20" x14ac:dyDescent="0.25">
      <c r="C47" s="114" t="s">
        <v>120</v>
      </c>
      <c r="D47" s="115">
        <v>0</v>
      </c>
      <c r="E47" s="115">
        <v>0</v>
      </c>
      <c r="F47" s="115">
        <v>0</v>
      </c>
      <c r="G47" s="115">
        <v>0</v>
      </c>
      <c r="H47" s="115">
        <v>0</v>
      </c>
      <c r="I47" s="115">
        <v>0</v>
      </c>
      <c r="J47" s="115">
        <v>0</v>
      </c>
      <c r="K47" s="115">
        <v>0</v>
      </c>
      <c r="L47" s="115">
        <v>0</v>
      </c>
      <c r="M47" s="115">
        <v>0</v>
      </c>
      <c r="N47" s="115">
        <v>0</v>
      </c>
      <c r="O47" s="115">
        <v>0</v>
      </c>
      <c r="P47" s="115">
        <v>0</v>
      </c>
      <c r="Q47" s="115">
        <v>0</v>
      </c>
      <c r="R47" s="115">
        <v>0</v>
      </c>
    </row>
    <row r="48" spans="3:20" x14ac:dyDescent="0.25">
      <c r="C48" s="114" t="s">
        <v>121</v>
      </c>
      <c r="D48" s="115">
        <v>0</v>
      </c>
      <c r="E48" s="115">
        <v>0</v>
      </c>
      <c r="F48" s="115">
        <v>0</v>
      </c>
      <c r="G48" s="115">
        <v>0</v>
      </c>
      <c r="H48" s="115">
        <v>0</v>
      </c>
      <c r="I48" s="115">
        <v>0</v>
      </c>
      <c r="J48" s="115">
        <v>0</v>
      </c>
      <c r="K48" s="115">
        <v>0</v>
      </c>
      <c r="L48" s="115">
        <v>0</v>
      </c>
      <c r="M48" s="115">
        <v>0</v>
      </c>
      <c r="N48" s="115">
        <v>0</v>
      </c>
      <c r="O48" s="115">
        <v>0</v>
      </c>
      <c r="P48" s="115">
        <v>0</v>
      </c>
      <c r="Q48" s="115">
        <v>0</v>
      </c>
      <c r="R48" s="115">
        <v>0</v>
      </c>
    </row>
    <row r="49" spans="3:18" x14ac:dyDescent="0.25">
      <c r="C49" s="114" t="s">
        <v>122</v>
      </c>
      <c r="D49" s="115">
        <v>0</v>
      </c>
      <c r="E49" s="115">
        <v>0</v>
      </c>
      <c r="F49" s="115">
        <v>0</v>
      </c>
      <c r="G49" s="115">
        <v>0</v>
      </c>
      <c r="H49" s="115">
        <v>0</v>
      </c>
      <c r="I49" s="115">
        <v>0</v>
      </c>
      <c r="J49" s="115">
        <v>0</v>
      </c>
      <c r="K49" s="115">
        <v>0</v>
      </c>
      <c r="L49" s="115">
        <v>0</v>
      </c>
      <c r="M49" s="115">
        <v>0</v>
      </c>
      <c r="N49" s="115">
        <v>0</v>
      </c>
      <c r="O49" s="115">
        <v>0</v>
      </c>
      <c r="P49" s="115">
        <v>0</v>
      </c>
      <c r="Q49" s="115">
        <v>0</v>
      </c>
      <c r="R49" s="115">
        <v>0</v>
      </c>
    </row>
    <row r="50" spans="3:18" x14ac:dyDescent="0.25">
      <c r="C50" s="114" t="s">
        <v>123</v>
      </c>
      <c r="D50" s="115">
        <v>0</v>
      </c>
      <c r="E50" s="115">
        <v>0</v>
      </c>
      <c r="F50" s="115">
        <v>0</v>
      </c>
      <c r="G50" s="115">
        <v>0</v>
      </c>
      <c r="H50" s="115">
        <v>0</v>
      </c>
      <c r="I50" s="115">
        <v>0</v>
      </c>
      <c r="J50" s="115">
        <v>0</v>
      </c>
      <c r="K50" s="115">
        <v>0</v>
      </c>
      <c r="L50" s="115">
        <v>0</v>
      </c>
      <c r="M50" s="115">
        <v>0</v>
      </c>
      <c r="N50" s="115">
        <v>0</v>
      </c>
      <c r="O50" s="115">
        <v>0</v>
      </c>
      <c r="P50" s="115">
        <v>0</v>
      </c>
      <c r="Q50" s="115">
        <v>0</v>
      </c>
      <c r="R50" s="115">
        <v>0</v>
      </c>
    </row>
    <row r="51" spans="3:18" ht="15.75" thickBot="1" x14ac:dyDescent="0.3">
      <c r="C51" s="122" t="s">
        <v>440</v>
      </c>
      <c r="D51" s="115">
        <v>0</v>
      </c>
      <c r="E51" s="115">
        <v>0</v>
      </c>
      <c r="F51" s="115">
        <v>0</v>
      </c>
      <c r="G51" s="115">
        <v>0</v>
      </c>
      <c r="H51" s="115">
        <v>0</v>
      </c>
      <c r="I51" s="115">
        <v>0</v>
      </c>
      <c r="J51" s="115">
        <v>0</v>
      </c>
      <c r="K51" s="115">
        <v>0</v>
      </c>
      <c r="L51" s="115">
        <v>0</v>
      </c>
      <c r="M51" s="115">
        <v>0</v>
      </c>
      <c r="N51" s="115">
        <v>0</v>
      </c>
      <c r="O51" s="115">
        <v>0</v>
      </c>
      <c r="P51" s="115">
        <v>0</v>
      </c>
      <c r="Q51" s="115">
        <v>0</v>
      </c>
      <c r="R51" s="115">
        <v>0.1</v>
      </c>
    </row>
    <row r="52" spans="3:18" x14ac:dyDescent="0.25">
      <c r="C52" s="123" t="s">
        <v>211</v>
      </c>
      <c r="D52" s="148">
        <f>+SUM(D36:D51)</f>
        <v>-42.222012577599934</v>
      </c>
      <c r="E52" s="148">
        <f t="shared" ref="E52:R52" si="4">+SUM(E36:E51)</f>
        <v>40.622802002466315</v>
      </c>
      <c r="F52" s="148">
        <f t="shared" si="4"/>
        <v>-46.404125462261462</v>
      </c>
      <c r="G52" s="148">
        <f t="shared" si="4"/>
        <v>7.7740091922701069</v>
      </c>
      <c r="H52" s="148">
        <f t="shared" si="4"/>
        <v>-40.655007380118022</v>
      </c>
      <c r="I52" s="148">
        <f t="shared" si="4"/>
        <v>-116.37639826522859</v>
      </c>
      <c r="J52" s="148">
        <f t="shared" si="4"/>
        <v>-181.16396704049575</v>
      </c>
      <c r="K52" s="148">
        <f t="shared" si="4"/>
        <v>-83.485627314157654</v>
      </c>
      <c r="L52" s="148">
        <f t="shared" si="4"/>
        <v>-130.35140003142101</v>
      </c>
      <c r="M52" s="148">
        <f t="shared" si="4"/>
        <v>-87.554243848341955</v>
      </c>
      <c r="N52" s="148">
        <f t="shared" si="4"/>
        <v>-133.00638574999272</v>
      </c>
      <c r="O52" s="148">
        <f t="shared" si="4"/>
        <v>-50.98497037024427</v>
      </c>
      <c r="P52" s="148">
        <f t="shared" si="4"/>
        <v>-96.006320599822729</v>
      </c>
      <c r="Q52" s="148">
        <f t="shared" si="4"/>
        <v>-63.930999999999997</v>
      </c>
      <c r="R52" s="148">
        <f t="shared" si="4"/>
        <v>-119.00000000000001</v>
      </c>
    </row>
    <row r="53" spans="3:18" x14ac:dyDescent="0.25">
      <c r="C53" s="118"/>
      <c r="D53" s="119"/>
      <c r="E53" s="119"/>
      <c r="F53" s="119"/>
      <c r="G53" s="119"/>
      <c r="H53" s="119"/>
      <c r="I53" s="119"/>
      <c r="J53" s="119"/>
      <c r="K53" s="119"/>
      <c r="L53" s="119"/>
      <c r="M53" s="119"/>
      <c r="N53" s="119"/>
      <c r="O53" s="119"/>
      <c r="P53" s="119"/>
      <c r="Q53" s="119"/>
      <c r="R53" s="119"/>
    </row>
    <row r="54" spans="3:18" x14ac:dyDescent="0.25">
      <c r="C54" s="136" t="s">
        <v>26</v>
      </c>
      <c r="D54" s="137">
        <v>0.71380622049429798</v>
      </c>
      <c r="E54" s="137">
        <v>20.44033294105893</v>
      </c>
      <c r="F54" s="137">
        <v>-21.587955907158118</v>
      </c>
      <c r="G54" s="137">
        <v>19.916816745604827</v>
      </c>
      <c r="H54" s="137">
        <v>-4.9250264203029221</v>
      </c>
      <c r="I54" s="137">
        <v>-4.5652495666520556</v>
      </c>
      <c r="J54" s="137">
        <v>-7.6370810734916592</v>
      </c>
      <c r="K54" s="137">
        <v>-4.0352107320800279</v>
      </c>
      <c r="L54" s="137">
        <v>24.019905038057942</v>
      </c>
      <c r="M54" s="137">
        <v>-13.542951868002536</v>
      </c>
      <c r="N54" s="137">
        <v>-9.7574576738281174</v>
      </c>
      <c r="O54" s="137">
        <v>9.1156279192276557</v>
      </c>
      <c r="P54" s="137">
        <v>-1.1422689234101562</v>
      </c>
      <c r="Q54" s="137">
        <v>-5.5910000000000002</v>
      </c>
      <c r="R54" s="137">
        <v>1.72</v>
      </c>
    </row>
    <row r="55" spans="3:18" x14ac:dyDescent="0.25">
      <c r="C55" s="114" t="s">
        <v>124</v>
      </c>
      <c r="D55" s="115">
        <v>24.36</v>
      </c>
      <c r="E55" s="115">
        <v>25.341840414655202</v>
      </c>
      <c r="F55" s="115">
        <v>45.612141093756307</v>
      </c>
      <c r="G55" s="115">
        <v>24.015172681631402</v>
      </c>
      <c r="H55" s="115">
        <v>43.725789712353901</v>
      </c>
      <c r="I55" s="115">
        <v>38.752324474362403</v>
      </c>
      <c r="J55" s="115">
        <v>34.2159693197164</v>
      </c>
      <c r="K55" s="115">
        <v>26.071195504138299</v>
      </c>
      <c r="L55" s="115">
        <v>21.402568781965503</v>
      </c>
      <c r="M55" s="115">
        <v>45.330155312712698</v>
      </c>
      <c r="N55" s="115">
        <v>31.261420554229698</v>
      </c>
      <c r="O55" s="115">
        <v>21.290567260008903</v>
      </c>
      <c r="P55" s="115">
        <v>30.136456271357499</v>
      </c>
      <c r="Q55" s="115">
        <v>27.88</v>
      </c>
      <c r="R55" s="115">
        <v>21.84</v>
      </c>
    </row>
    <row r="56" spans="3:18" ht="24.75" thickBot="1" x14ac:dyDescent="0.3">
      <c r="C56" s="146" t="s">
        <v>125</v>
      </c>
      <c r="D56" s="147">
        <v>0.26863673933188797</v>
      </c>
      <c r="E56" s="147">
        <v>-0.17030610483163217</v>
      </c>
      <c r="F56" s="147">
        <v>-9.2976786658461926E-3</v>
      </c>
      <c r="G56" s="147">
        <v>-0.20503295583440961</v>
      </c>
      <c r="H56" s="147">
        <v>-4.8640896709960399E-2</v>
      </c>
      <c r="I56" s="147">
        <v>2.8733835661462499E-2</v>
      </c>
      <c r="J56" s="147">
        <v>-0.50715131982866413</v>
      </c>
      <c r="K56" s="147">
        <v>-0.63294161912283797</v>
      </c>
      <c r="L56" s="147">
        <v>-9.2468143708777206E-2</v>
      </c>
      <c r="M56" s="147">
        <v>-0.5260949038785967</v>
      </c>
      <c r="N56" s="147">
        <v>-0.21310009863215906</v>
      </c>
      <c r="O56" s="147">
        <v>-0.26983685378046696</v>
      </c>
      <c r="P56" s="147">
        <v>-0.37654021309488805</v>
      </c>
      <c r="Q56" s="147">
        <v>-1.1619999999999999</v>
      </c>
      <c r="R56" s="147">
        <v>-0.5</v>
      </c>
    </row>
    <row r="57" spans="3:18" x14ac:dyDescent="0.25">
      <c r="C57" s="118" t="s">
        <v>27</v>
      </c>
      <c r="D57" s="119">
        <f t="shared" ref="D57:Q57" si="5">+SUM(D54:D56)</f>
        <v>25.342442959826187</v>
      </c>
      <c r="E57" s="119">
        <f t="shared" si="5"/>
        <v>45.611867250882504</v>
      </c>
      <c r="F57" s="119">
        <f t="shared" si="5"/>
        <v>24.014887507932343</v>
      </c>
      <c r="G57" s="119">
        <f t="shared" si="5"/>
        <v>43.72695647140182</v>
      </c>
      <c r="H57" s="119">
        <f t="shared" si="5"/>
        <v>38.752122395341019</v>
      </c>
      <c r="I57" s="119">
        <f t="shared" si="5"/>
        <v>34.215808743371809</v>
      </c>
      <c r="J57" s="119">
        <f t="shared" si="5"/>
        <v>26.071736926396078</v>
      </c>
      <c r="K57" s="119">
        <f t="shared" si="5"/>
        <v>21.403043152935432</v>
      </c>
      <c r="L57" s="119">
        <f t="shared" si="5"/>
        <v>45.330005676314663</v>
      </c>
      <c r="M57" s="119">
        <f t="shared" si="5"/>
        <v>31.261108540831565</v>
      </c>
      <c r="N57" s="119">
        <f t="shared" si="5"/>
        <v>21.290862781769423</v>
      </c>
      <c r="O57" s="119">
        <f t="shared" si="5"/>
        <v>30.13635832545609</v>
      </c>
      <c r="P57" s="119">
        <f t="shared" si="5"/>
        <v>28.617647134852454</v>
      </c>
      <c r="Q57" s="119">
        <f t="shared" si="5"/>
        <v>21.126999999999999</v>
      </c>
      <c r="R57" s="119">
        <f>+SUM(R54:R56)</f>
        <v>23.06</v>
      </c>
    </row>
    <row r="59" spans="3:18" x14ac:dyDescent="0.25">
      <c r="C59" s="178" t="s">
        <v>368</v>
      </c>
    </row>
    <row r="60" spans="3:18" x14ac:dyDescent="0.25">
      <c r="C60" s="122" t="s">
        <v>225</v>
      </c>
      <c r="D60" s="177"/>
      <c r="E60" s="177"/>
      <c r="F60" s="177"/>
      <c r="G60" s="177"/>
      <c r="H60" s="177"/>
      <c r="I60" s="177"/>
      <c r="J60" s="177"/>
      <c r="K60" s="177"/>
      <c r="L60" s="177"/>
      <c r="M60" s="177"/>
      <c r="N60" s="177"/>
      <c r="O60" s="177"/>
      <c r="P60" s="177"/>
      <c r="Q60" s="177"/>
      <c r="R60" s="177"/>
    </row>
    <row r="61" spans="3:18" x14ac:dyDescent="0.25">
      <c r="C61" s="122" t="s">
        <v>224</v>
      </c>
      <c r="D61" s="177"/>
      <c r="E61" s="177"/>
      <c r="F61" s="177"/>
      <c r="G61" s="177"/>
      <c r="H61" s="177"/>
      <c r="I61" s="177"/>
      <c r="J61" s="177"/>
      <c r="K61" s="177"/>
      <c r="L61" s="177"/>
      <c r="M61" s="177"/>
      <c r="N61" s="177"/>
      <c r="O61" s="177"/>
      <c r="P61" s="177"/>
      <c r="Q61" s="177"/>
      <c r="R61" s="177"/>
    </row>
    <row r="63" spans="3:18" x14ac:dyDescent="0.25">
      <c r="C63" s="68" t="s">
        <v>87</v>
      </c>
      <c r="D63" s="150"/>
      <c r="E63" s="150"/>
      <c r="F63" s="150"/>
      <c r="G63" s="150"/>
      <c r="H63" s="150"/>
      <c r="I63" s="150"/>
      <c r="J63" s="150"/>
      <c r="K63" s="150"/>
      <c r="L63" s="150"/>
      <c r="M63" s="150"/>
    </row>
    <row r="64" spans="3:18" ht="24.95" customHeight="1" x14ac:dyDescent="0.25">
      <c r="C64" s="306" t="s">
        <v>208</v>
      </c>
      <c r="D64" s="306"/>
      <c r="E64" s="306"/>
      <c r="F64" s="306"/>
      <c r="G64" s="306"/>
      <c r="H64" s="306"/>
      <c r="I64" s="306"/>
      <c r="J64" s="306"/>
      <c r="K64" s="306"/>
      <c r="L64" s="306"/>
      <c r="M64" s="306"/>
      <c r="N64" s="306"/>
      <c r="O64" s="306"/>
      <c r="P64" s="306"/>
      <c r="Q64" s="306"/>
      <c r="R64" s="306"/>
    </row>
    <row r="65" spans="3:13" ht="14.25" customHeight="1" x14ac:dyDescent="0.25">
      <c r="C65" s="67" t="s">
        <v>265</v>
      </c>
      <c r="D65" s="67"/>
      <c r="E65" s="67"/>
      <c r="F65" s="67"/>
      <c r="G65" s="67"/>
      <c r="H65" s="67"/>
      <c r="I65" s="67"/>
      <c r="J65" s="67"/>
      <c r="K65" s="67"/>
      <c r="L65" s="67"/>
      <c r="M65" s="67"/>
    </row>
    <row r="66" spans="3:13" ht="14.25" customHeight="1" x14ac:dyDescent="0.25">
      <c r="C66" s="67" t="s">
        <v>266</v>
      </c>
      <c r="D66" s="67"/>
      <c r="E66" s="67"/>
      <c r="F66" s="67"/>
      <c r="G66" s="67"/>
      <c r="H66" s="67"/>
      <c r="I66" s="67"/>
      <c r="J66" s="67"/>
      <c r="K66" s="67"/>
      <c r="L66" s="67"/>
      <c r="M66" s="67"/>
    </row>
  </sheetData>
  <mergeCells count="1">
    <mergeCell ref="C64:R64"/>
  </mergeCells>
  <pageMargins left="0.70866141732283472" right="0.70866141732283472" top="0.74803149606299213" bottom="0.74803149606299213" header="0.31496062992125984" footer="0.31496062992125984"/>
  <pageSetup paperSize="9" scale="56" fitToHeight="0" orientation="landscape" r:id="rId1"/>
  <headerFooter>
    <oddFooter>&amp;R&amp;P</oddFooter>
  </headerFooter>
  <rowBreaks count="1" manualBreakCount="1">
    <brk id="34" min="1" max="1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B3469-DAF9-4C6F-B8CE-5F6DE41DDE6E}">
  <sheetPr>
    <tabColor rgb="FFFED2D9"/>
  </sheetPr>
  <dimension ref="A1:B1"/>
  <sheetViews>
    <sheetView workbookViewId="0"/>
  </sheetViews>
  <sheetFormatPr defaultRowHeight="15" x14ac:dyDescent="0.25"/>
  <sheetData>
    <row r="1" spans="1:2" x14ac:dyDescent="0.25">
      <c r="A1" t="s">
        <v>441</v>
      </c>
      <c r="B1" s="304">
        <v>45982.462280092594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9956F-F976-429E-8217-1908E9248447}">
  <dimension ref="A1:D55"/>
  <sheetViews>
    <sheetView showGridLines="0" view="pageBreakPreview" zoomScaleNormal="130" zoomScaleSheetLayoutView="100" workbookViewId="0"/>
  </sheetViews>
  <sheetFormatPr defaultRowHeight="12" x14ac:dyDescent="0.2"/>
  <cols>
    <col min="1" max="1" width="1.5703125" style="6" customWidth="1"/>
    <col min="2" max="2" width="2" style="6" customWidth="1"/>
    <col min="3" max="3" width="35.7109375" style="6" customWidth="1"/>
    <col min="4" max="4" width="108" style="6" customWidth="1"/>
    <col min="5" max="5" width="0.5703125" style="6" customWidth="1"/>
    <col min="6" max="16384" width="9.140625" style="6"/>
  </cols>
  <sheetData>
    <row r="1" spans="1:4" ht="8.85" customHeight="1" x14ac:dyDescent="0.2">
      <c r="A1" s="346"/>
    </row>
    <row r="2" spans="1:4" s="3" customFormat="1" ht="15.75" x14ac:dyDescent="0.25">
      <c r="C2" s="109" t="s">
        <v>89</v>
      </c>
    </row>
    <row r="4" spans="1:4" s="4" customFormat="1" ht="13.5" thickBot="1" x14ac:dyDescent="0.25">
      <c r="C4" s="174" t="s">
        <v>92</v>
      </c>
      <c r="D4" s="174" t="s">
        <v>91</v>
      </c>
    </row>
    <row r="5" spans="1:4" ht="36.75" thickTop="1" x14ac:dyDescent="0.2">
      <c r="C5" s="114" t="s">
        <v>9</v>
      </c>
      <c r="D5" s="114" t="s">
        <v>359</v>
      </c>
    </row>
    <row r="6" spans="1:4" ht="57" customHeight="1" x14ac:dyDescent="0.2">
      <c r="C6" s="114" t="s">
        <v>11</v>
      </c>
      <c r="D6" s="114" t="s">
        <v>90</v>
      </c>
    </row>
    <row r="7" spans="1:4" ht="24" x14ac:dyDescent="0.2">
      <c r="C7" s="114" t="s">
        <v>13</v>
      </c>
      <c r="D7" s="114" t="s">
        <v>88</v>
      </c>
    </row>
    <row r="9" spans="1:4" s="3" customFormat="1" ht="15.75" x14ac:dyDescent="0.25">
      <c r="C9" s="109" t="s">
        <v>451</v>
      </c>
    </row>
    <row r="10" spans="1:4" ht="6.75" customHeight="1" x14ac:dyDescent="0.2"/>
    <row r="11" spans="1:4" s="4" customFormat="1" ht="12.75" x14ac:dyDescent="0.2">
      <c r="C11" s="338" t="s">
        <v>502</v>
      </c>
    </row>
    <row r="12" spans="1:4" s="4" customFormat="1" ht="13.5" thickBot="1" x14ac:dyDescent="0.25">
      <c r="C12" s="174" t="s">
        <v>83</v>
      </c>
      <c r="D12" s="174" t="s">
        <v>84</v>
      </c>
    </row>
    <row r="13" spans="1:4" ht="24.75" thickTop="1" x14ac:dyDescent="0.2">
      <c r="C13" s="114" t="s">
        <v>195</v>
      </c>
      <c r="D13" s="114" t="s">
        <v>450</v>
      </c>
    </row>
    <row r="14" spans="1:4" ht="12" customHeight="1" x14ac:dyDescent="0.2">
      <c r="C14" s="114" t="s">
        <v>14</v>
      </c>
      <c r="D14" s="114" t="s">
        <v>513</v>
      </c>
    </row>
    <row r="15" spans="1:4" ht="40.5" x14ac:dyDescent="0.2">
      <c r="C15" s="114" t="s">
        <v>231</v>
      </c>
      <c r="D15" s="114" t="s">
        <v>515</v>
      </c>
    </row>
    <row r="16" spans="1:4" ht="15" customHeight="1" x14ac:dyDescent="0.2">
      <c r="C16" s="114" t="s">
        <v>234</v>
      </c>
      <c r="D16" s="114" t="s">
        <v>452</v>
      </c>
    </row>
    <row r="17" spans="3:4" ht="15" customHeight="1" x14ac:dyDescent="0.2">
      <c r="C17" s="114" t="s">
        <v>1</v>
      </c>
      <c r="D17" s="114" t="s">
        <v>453</v>
      </c>
    </row>
    <row r="18" spans="3:4" ht="15" customHeight="1" x14ac:dyDescent="0.2">
      <c r="C18" s="114" t="s">
        <v>454</v>
      </c>
      <c r="D18" s="114" t="s">
        <v>455</v>
      </c>
    </row>
    <row r="19" spans="3:4" ht="15" customHeight="1" x14ac:dyDescent="0.2">
      <c r="C19" s="114" t="s">
        <v>167</v>
      </c>
      <c r="D19" s="114" t="s">
        <v>456</v>
      </c>
    </row>
    <row r="20" spans="3:4" ht="15" customHeight="1" x14ac:dyDescent="0.2">
      <c r="C20" s="114" t="s">
        <v>457</v>
      </c>
      <c r="D20" s="114" t="s">
        <v>458</v>
      </c>
    </row>
    <row r="21" spans="3:4" ht="52.5" x14ac:dyDescent="0.2">
      <c r="C21" s="114" t="s">
        <v>459</v>
      </c>
      <c r="D21" s="114" t="s">
        <v>516</v>
      </c>
    </row>
    <row r="22" spans="3:4" ht="36" x14ac:dyDescent="0.2">
      <c r="C22" s="114" t="s">
        <v>460</v>
      </c>
      <c r="D22" s="114" t="s">
        <v>461</v>
      </c>
    </row>
    <row r="23" spans="3:4" ht="24" x14ac:dyDescent="0.2">
      <c r="C23" s="114" t="s">
        <v>462</v>
      </c>
      <c r="D23" s="114" t="s">
        <v>463</v>
      </c>
    </row>
    <row r="24" spans="3:4" ht="15" customHeight="1" x14ac:dyDescent="0.2">
      <c r="C24" s="114" t="s">
        <v>464</v>
      </c>
      <c r="D24" s="114" t="s">
        <v>465</v>
      </c>
    </row>
    <row r="25" spans="3:4" ht="48" x14ac:dyDescent="0.2">
      <c r="C25" s="114" t="s">
        <v>466</v>
      </c>
      <c r="D25" s="114" t="s">
        <v>467</v>
      </c>
    </row>
    <row r="26" spans="3:4" ht="15" customHeight="1" x14ac:dyDescent="0.2">
      <c r="C26" s="114" t="s">
        <v>468</v>
      </c>
      <c r="D26" s="114" t="s">
        <v>469</v>
      </c>
    </row>
    <row r="27" spans="3:4" ht="15" customHeight="1" x14ac:dyDescent="0.2">
      <c r="C27" s="114" t="s">
        <v>470</v>
      </c>
      <c r="D27" s="114" t="s">
        <v>471</v>
      </c>
    </row>
    <row r="28" spans="3:4" ht="15" customHeight="1" x14ac:dyDescent="0.2">
      <c r="C28" s="114" t="s">
        <v>472</v>
      </c>
      <c r="D28" s="114" t="s">
        <v>473</v>
      </c>
    </row>
    <row r="29" spans="3:4" x14ac:dyDescent="0.2">
      <c r="C29" s="114" t="s">
        <v>474</v>
      </c>
      <c r="D29" s="114" t="s">
        <v>475</v>
      </c>
    </row>
    <row r="30" spans="3:4" x14ac:dyDescent="0.2">
      <c r="C30" s="114" t="s">
        <v>476</v>
      </c>
      <c r="D30" s="114" t="s">
        <v>477</v>
      </c>
    </row>
    <row r="31" spans="3:4" x14ac:dyDescent="0.2">
      <c r="C31" s="114" t="s">
        <v>478</v>
      </c>
      <c r="D31" s="114" t="s">
        <v>479</v>
      </c>
    </row>
    <row r="32" spans="3:4" ht="15" customHeight="1" x14ac:dyDescent="0.2">
      <c r="C32" s="114" t="s">
        <v>139</v>
      </c>
      <c r="D32" s="114" t="s">
        <v>480</v>
      </c>
    </row>
    <row r="33" spans="3:4" ht="24" x14ac:dyDescent="0.2">
      <c r="C33" s="114" t="s">
        <v>93</v>
      </c>
      <c r="D33" s="114" t="s">
        <v>481</v>
      </c>
    </row>
    <row r="34" spans="3:4" ht="15" customHeight="1" x14ac:dyDescent="0.2">
      <c r="C34" s="114" t="s">
        <v>360</v>
      </c>
      <c r="D34" s="114" t="s">
        <v>482</v>
      </c>
    </row>
    <row r="35" spans="3:4" ht="15" customHeight="1" x14ac:dyDescent="0.2">
      <c r="C35" s="114" t="s">
        <v>361</v>
      </c>
      <c r="D35" s="114" t="s">
        <v>483</v>
      </c>
    </row>
    <row r="36" spans="3:4" ht="15" customHeight="1" x14ac:dyDescent="0.2">
      <c r="C36" s="114" t="s">
        <v>484</v>
      </c>
      <c r="D36" s="114" t="s">
        <v>485</v>
      </c>
    </row>
    <row r="37" spans="3:4" ht="15" customHeight="1" x14ac:dyDescent="0.2">
      <c r="C37" s="114" t="s">
        <v>486</v>
      </c>
      <c r="D37" s="114" t="s">
        <v>487</v>
      </c>
    </row>
    <row r="38" spans="3:4" ht="36" x14ac:dyDescent="0.2">
      <c r="C38" s="114" t="s">
        <v>362</v>
      </c>
      <c r="D38" s="114" t="s">
        <v>488</v>
      </c>
    </row>
    <row r="39" spans="3:4" ht="24" x14ac:dyDescent="0.2">
      <c r="C39" s="114" t="s">
        <v>489</v>
      </c>
      <c r="D39" s="114" t="s">
        <v>490</v>
      </c>
    </row>
    <row r="40" spans="3:4" x14ac:dyDescent="0.2">
      <c r="C40" s="337"/>
      <c r="D40" s="337"/>
    </row>
    <row r="41" spans="3:4" s="340" customFormat="1" ht="15" x14ac:dyDescent="0.2">
      <c r="C41" s="339" t="s">
        <v>514</v>
      </c>
      <c r="D41" s="335"/>
    </row>
    <row r="42" spans="3:4" s="4" customFormat="1" ht="13.5" thickBot="1" x14ac:dyDescent="0.25">
      <c r="C42" s="174" t="s">
        <v>83</v>
      </c>
      <c r="D42" s="174" t="s">
        <v>84</v>
      </c>
    </row>
    <row r="43" spans="3:4" ht="12.75" thickTop="1" x14ac:dyDescent="0.2">
      <c r="C43" s="114" t="s">
        <v>86</v>
      </c>
      <c r="D43" s="114" t="s">
        <v>365</v>
      </c>
    </row>
    <row r="44" spans="3:4" ht="24" x14ac:dyDescent="0.2">
      <c r="C44" s="114" t="s">
        <v>85</v>
      </c>
      <c r="D44" s="114" t="s">
        <v>364</v>
      </c>
    </row>
    <row r="45" spans="3:4" ht="24" x14ac:dyDescent="0.2">
      <c r="C45" s="114" t="s">
        <v>493</v>
      </c>
      <c r="D45" s="114" t="s">
        <v>511</v>
      </c>
    </row>
    <row r="46" spans="3:4" ht="15" customHeight="1" x14ac:dyDescent="0.2">
      <c r="C46" s="114" t="s">
        <v>494</v>
      </c>
      <c r="D46" s="114" t="s">
        <v>495</v>
      </c>
    </row>
    <row r="47" spans="3:4" ht="15" customHeight="1" x14ac:dyDescent="0.2">
      <c r="C47" s="114" t="s">
        <v>94</v>
      </c>
      <c r="D47" s="114" t="s">
        <v>496</v>
      </c>
    </row>
    <row r="48" spans="3:4" ht="15" customHeight="1" x14ac:dyDescent="0.2">
      <c r="C48" s="114" t="s">
        <v>497</v>
      </c>
      <c r="D48" s="114" t="s">
        <v>498</v>
      </c>
    </row>
    <row r="49" spans="3:4" ht="15" customHeight="1" x14ac:dyDescent="0.2">
      <c r="C49" s="114" t="s">
        <v>499</v>
      </c>
      <c r="D49" s="114" t="s">
        <v>500</v>
      </c>
    </row>
    <row r="50" spans="3:4" ht="24" x14ac:dyDescent="0.2">
      <c r="C50" s="114" t="s">
        <v>501</v>
      </c>
      <c r="D50" s="114" t="s">
        <v>512</v>
      </c>
    </row>
    <row r="52" spans="3:4" x14ac:dyDescent="0.2">
      <c r="C52" s="68" t="s">
        <v>491</v>
      </c>
    </row>
    <row r="53" spans="3:4" ht="64.5" customHeight="1" x14ac:dyDescent="0.2">
      <c r="C53" s="341" t="s">
        <v>492</v>
      </c>
      <c r="D53" s="336"/>
    </row>
    <row r="54" spans="3:4" ht="23.25" customHeight="1" x14ac:dyDescent="0.2">
      <c r="C54" s="341" t="s">
        <v>517</v>
      </c>
      <c r="D54" s="336"/>
    </row>
    <row r="55" spans="3:4" ht="6" customHeight="1" x14ac:dyDescent="0.2"/>
  </sheetData>
  <mergeCells count="2">
    <mergeCell ref="C53:D53"/>
    <mergeCell ref="C54:D54"/>
  </mergeCells>
  <pageMargins left="0.7" right="0.7" top="0.75" bottom="0.75" header="0.3" footer="0.3"/>
  <pageSetup paperSize="9" scale="5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09BBE-9D2E-4DAD-B53E-4A2A6589EC20}">
  <dimension ref="B2:B3"/>
  <sheetViews>
    <sheetView showGridLines="0" view="pageBreakPreview" zoomScaleNormal="100" zoomScaleSheetLayoutView="100" workbookViewId="0"/>
  </sheetViews>
  <sheetFormatPr defaultRowHeight="15" x14ac:dyDescent="0.25"/>
  <cols>
    <col min="1" max="1" width="1.85546875" customWidth="1"/>
    <col min="2" max="2" width="198.42578125" customWidth="1"/>
  </cols>
  <sheetData>
    <row r="2" spans="2:2" x14ac:dyDescent="0.25">
      <c r="B2" s="99" t="s">
        <v>189</v>
      </c>
    </row>
    <row r="3" spans="2:2" ht="409.6" x14ac:dyDescent="0.25">
      <c r="B3" s="103" t="s">
        <v>188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A41AB-E337-4962-9AED-4A09499314E5}">
  <sheetPr>
    <tabColor rgb="FFC00000"/>
    <pageSetUpPr fitToPage="1"/>
  </sheetPr>
  <dimension ref="A1:AD159"/>
  <sheetViews>
    <sheetView showGridLines="0" view="pageBreakPreview" zoomScaleNormal="110" zoomScaleSheetLayoutView="100" workbookViewId="0">
      <pane ySplit="6" topLeftCell="A7" activePane="bottomLeft" state="frozen"/>
      <selection pane="bottomLeft" activeCell="A7" sqref="A7"/>
    </sheetView>
  </sheetViews>
  <sheetFormatPr defaultColWidth="9.140625" defaultRowHeight="12" outlineLevelCol="1" x14ac:dyDescent="0.2"/>
  <cols>
    <col min="1" max="1" width="2.42578125" style="6" customWidth="1"/>
    <col min="2" max="2" width="0.5703125" style="6" customWidth="1"/>
    <col min="3" max="3" width="1.140625" style="6" customWidth="1"/>
    <col min="4" max="4" width="3.140625" style="6" customWidth="1"/>
    <col min="5" max="5" width="2" style="6" customWidth="1"/>
    <col min="6" max="6" width="57.7109375" style="6" customWidth="1"/>
    <col min="7" max="7" width="5.85546875" style="37" customWidth="1"/>
    <col min="8" max="8" width="12.7109375" style="6" hidden="1" customWidth="1" outlineLevel="1"/>
    <col min="9" max="9" width="12.7109375" style="6" customWidth="1" collapsed="1"/>
    <col min="10" max="18" width="12.7109375" style="6" customWidth="1"/>
    <col min="19" max="19" width="1.7109375" style="6" customWidth="1"/>
    <col min="20" max="16384" width="9.140625" style="6"/>
  </cols>
  <sheetData>
    <row r="1" spans="1:21" ht="5.25" customHeight="1" x14ac:dyDescent="0.2"/>
    <row r="2" spans="1:21" ht="13.5" customHeight="1" x14ac:dyDescent="0.25">
      <c r="C2" s="49" t="s">
        <v>168</v>
      </c>
    </row>
    <row r="3" spans="1:21" ht="13.5" customHeight="1" x14ac:dyDescent="0.25">
      <c r="C3" s="49"/>
    </row>
    <row r="4" spans="1:21" ht="15" customHeight="1" x14ac:dyDescent="0.2">
      <c r="C4" s="236" t="s">
        <v>278</v>
      </c>
      <c r="G4" s="6"/>
      <c r="H4" s="211" t="s">
        <v>276</v>
      </c>
      <c r="I4" s="211" t="s">
        <v>276</v>
      </c>
      <c r="J4" s="211" t="s">
        <v>276</v>
      </c>
      <c r="K4" s="211" t="s">
        <v>276</v>
      </c>
      <c r="L4" s="211" t="s">
        <v>276</v>
      </c>
      <c r="M4" s="211" t="s">
        <v>276</v>
      </c>
      <c r="N4" s="211" t="s">
        <v>276</v>
      </c>
      <c r="O4" s="211" t="s">
        <v>277</v>
      </c>
      <c r="P4" s="211" t="s">
        <v>277</v>
      </c>
      <c r="Q4" s="211" t="s">
        <v>277</v>
      </c>
      <c r="R4" s="211" t="s">
        <v>277</v>
      </c>
    </row>
    <row r="5" spans="1:21" ht="5.0999999999999996" customHeight="1" x14ac:dyDescent="0.25">
      <c r="C5" s="49"/>
      <c r="H5" s="213"/>
      <c r="I5" s="212"/>
      <c r="J5" s="212"/>
      <c r="K5" s="212"/>
      <c r="L5" s="212"/>
      <c r="M5" s="212"/>
      <c r="N5" s="212"/>
      <c r="O5" s="213"/>
      <c r="P5" s="214"/>
      <c r="Q5" s="214"/>
      <c r="R5" s="214"/>
    </row>
    <row r="6" spans="1:21" s="7" customFormat="1" ht="13.5" customHeight="1" thickBot="1" x14ac:dyDescent="0.3">
      <c r="C6" s="97" t="s">
        <v>178</v>
      </c>
      <c r="D6" s="8"/>
      <c r="E6" s="9"/>
      <c r="F6" s="9"/>
      <c r="G6" s="38" t="s">
        <v>132</v>
      </c>
      <c r="H6" s="10">
        <v>2014</v>
      </c>
      <c r="I6" s="10">
        <v>2015</v>
      </c>
      <c r="J6" s="10">
        <v>2016</v>
      </c>
      <c r="K6" s="10">
        <v>2017</v>
      </c>
      <c r="L6" s="10">
        <v>2018</v>
      </c>
      <c r="M6" s="10">
        <v>2019</v>
      </c>
      <c r="N6" s="10">
        <v>2020</v>
      </c>
      <c r="O6" s="10">
        <v>2021</v>
      </c>
      <c r="P6" s="10">
        <v>2022</v>
      </c>
      <c r="Q6" s="10">
        <v>2023</v>
      </c>
      <c r="R6" s="10">
        <v>2024</v>
      </c>
      <c r="S6" s="11"/>
    </row>
    <row r="7" spans="1:21" s="7" customFormat="1" ht="8.85" customHeight="1" thickTop="1" x14ac:dyDescent="0.25">
      <c r="C7" s="80"/>
      <c r="D7" s="80"/>
      <c r="E7" s="81"/>
      <c r="F7" s="81"/>
      <c r="G7" s="82"/>
      <c r="H7" s="83"/>
      <c r="I7" s="83"/>
      <c r="J7" s="83"/>
      <c r="K7" s="83"/>
      <c r="L7" s="83"/>
      <c r="M7" s="83"/>
      <c r="N7" s="83"/>
      <c r="O7" s="83"/>
      <c r="P7" s="83"/>
      <c r="Q7" s="83"/>
      <c r="R7" s="83"/>
      <c r="S7" s="11"/>
    </row>
    <row r="8" spans="1:21" s="7" customFormat="1" ht="13.5" customHeight="1" x14ac:dyDescent="0.25">
      <c r="C8" s="46" t="s">
        <v>179</v>
      </c>
      <c r="D8" s="46"/>
      <c r="G8" s="41"/>
      <c r="O8" s="176"/>
    </row>
    <row r="9" spans="1:21" s="7" customFormat="1" ht="13.5" customHeight="1" x14ac:dyDescent="0.25">
      <c r="D9" s="12" t="s">
        <v>94</v>
      </c>
      <c r="E9" s="12"/>
      <c r="F9" s="12"/>
      <c r="G9" s="47" t="s">
        <v>133</v>
      </c>
      <c r="H9" s="48">
        <v>264.8</v>
      </c>
      <c r="I9" s="48">
        <v>308.49400000000003</v>
      </c>
      <c r="J9" s="48">
        <v>359.46800000000002</v>
      </c>
      <c r="K9" s="48">
        <v>439.68700000000001</v>
      </c>
      <c r="L9" s="48">
        <v>515.62400000000002</v>
      </c>
      <c r="M9" s="48">
        <v>611.32100000000003</v>
      </c>
      <c r="N9" s="48">
        <v>646.93200000000002</v>
      </c>
      <c r="O9" s="48">
        <v>769.58299999999997</v>
      </c>
      <c r="P9" s="48">
        <v>802.09799999999996</v>
      </c>
      <c r="Q9" s="48">
        <v>797.31200000000001</v>
      </c>
      <c r="R9" s="48">
        <v>839.74599999999998</v>
      </c>
    </row>
    <row r="10" spans="1:21" s="7" customFormat="1" ht="13.5" customHeight="1" x14ac:dyDescent="0.25">
      <c r="D10" s="13" t="s">
        <v>86</v>
      </c>
      <c r="E10" s="14"/>
      <c r="F10" s="14"/>
      <c r="G10" s="15" t="s">
        <v>133</v>
      </c>
      <c r="H10" s="16">
        <v>-125.3</v>
      </c>
      <c r="I10" s="16">
        <v>-129.17400000000001</v>
      </c>
      <c r="J10" s="16">
        <v>-142.708</v>
      </c>
      <c r="K10" s="16">
        <v>-153.369</v>
      </c>
      <c r="L10" s="16">
        <v>-171.09899999999999</v>
      </c>
      <c r="M10" s="16">
        <v>-195.36199999999999</v>
      </c>
      <c r="N10" s="16">
        <v>-229.69900000000001</v>
      </c>
      <c r="O10" s="16">
        <v>-258.70100000000002</v>
      </c>
      <c r="P10" s="16">
        <v>-324.82799999999997</v>
      </c>
      <c r="Q10" s="16">
        <v>-376.37700000000001</v>
      </c>
      <c r="R10" s="16">
        <v>-401.09399999999999</v>
      </c>
    </row>
    <row r="11" spans="1:21" s="7" customFormat="1" ht="13.5" customHeight="1" x14ac:dyDescent="0.25">
      <c r="D11" s="13" t="s">
        <v>175</v>
      </c>
      <c r="E11" s="13"/>
      <c r="F11" s="13"/>
      <c r="G11" s="40" t="s">
        <v>133</v>
      </c>
      <c r="H11" s="18"/>
      <c r="I11" s="18">
        <f t="shared" ref="I11:K11" si="0">ROUND(+I12-H12-I9-I10,0)</f>
        <v>49</v>
      </c>
      <c r="J11" s="18">
        <f t="shared" si="0"/>
        <v>61</v>
      </c>
      <c r="K11" s="18">
        <f t="shared" si="0"/>
        <v>6</v>
      </c>
      <c r="L11" s="18">
        <f>ROUND(+L12-K12-L9-L10,0)</f>
        <v>0</v>
      </c>
      <c r="M11" s="18">
        <f t="shared" ref="M11:R11" si="1">ROUND(+M12-L12-M9-M10,0)</f>
        <v>0</v>
      </c>
      <c r="N11" s="18">
        <f t="shared" si="1"/>
        <v>0</v>
      </c>
      <c r="O11" s="18">
        <f>ROUND(+O12-N12-O9-O10,0)</f>
        <v>0</v>
      </c>
      <c r="P11" s="18">
        <f t="shared" si="1"/>
        <v>0</v>
      </c>
      <c r="Q11" s="18">
        <f t="shared" si="1"/>
        <v>0</v>
      </c>
      <c r="R11" s="18">
        <f t="shared" si="1"/>
        <v>0</v>
      </c>
    </row>
    <row r="12" spans="1:21" s="20" customFormat="1" ht="13.5" customHeight="1" x14ac:dyDescent="0.25">
      <c r="A12" s="7"/>
      <c r="B12" s="7"/>
      <c r="C12" s="7"/>
      <c r="D12" s="19" t="s">
        <v>137</v>
      </c>
      <c r="E12" s="13"/>
      <c r="F12" s="13"/>
      <c r="G12" s="40" t="s">
        <v>133</v>
      </c>
      <c r="H12" s="5">
        <v>1788.4390000000001</v>
      </c>
      <c r="I12" s="5">
        <v>2016.5229999999999</v>
      </c>
      <c r="J12" s="5">
        <v>2293.9929999999999</v>
      </c>
      <c r="K12" s="5">
        <v>2586.123</v>
      </c>
      <c r="L12" s="5">
        <v>2930.7530000000002</v>
      </c>
      <c r="M12" s="5">
        <v>3346.712</v>
      </c>
      <c r="N12" s="5">
        <v>3763.9450000000002</v>
      </c>
      <c r="O12" s="5">
        <v>4274.8270000000002</v>
      </c>
      <c r="P12" s="5">
        <v>4752.0969999999998</v>
      </c>
      <c r="Q12" s="5">
        <v>5173.0320000000002</v>
      </c>
      <c r="R12" s="5">
        <v>5611.6850000000004</v>
      </c>
      <c r="T12" s="179"/>
      <c r="U12" s="179"/>
    </row>
    <row r="13" spans="1:21" s="20" customFormat="1" ht="13.5" customHeight="1" x14ac:dyDescent="0.25">
      <c r="A13" s="7"/>
      <c r="B13" s="7"/>
      <c r="C13" s="7"/>
      <c r="D13" s="34" t="s">
        <v>138</v>
      </c>
      <c r="E13" s="13"/>
      <c r="F13" s="13"/>
      <c r="G13" s="40" t="s">
        <v>133</v>
      </c>
      <c r="H13" s="202"/>
      <c r="I13" s="18">
        <f t="shared" ref="I13:P13" si="2">I12-H12</f>
        <v>228.08399999999983</v>
      </c>
      <c r="J13" s="18">
        <f t="shared" si="2"/>
        <v>277.47000000000003</v>
      </c>
      <c r="K13" s="18">
        <f t="shared" si="2"/>
        <v>292.13000000000011</v>
      </c>
      <c r="L13" s="18">
        <f t="shared" si="2"/>
        <v>344.63000000000011</v>
      </c>
      <c r="M13" s="18">
        <f t="shared" si="2"/>
        <v>415.95899999999983</v>
      </c>
      <c r="N13" s="18">
        <f t="shared" si="2"/>
        <v>417.23300000000017</v>
      </c>
      <c r="O13" s="18">
        <f>O12-N12</f>
        <v>510.88200000000006</v>
      </c>
      <c r="P13" s="18">
        <f t="shared" si="2"/>
        <v>477.26999999999953</v>
      </c>
      <c r="Q13" s="18">
        <f>Q12-P12</f>
        <v>420.9350000000004</v>
      </c>
      <c r="R13" s="18">
        <f>R12-Q12</f>
        <v>438.65300000000025</v>
      </c>
    </row>
    <row r="14" spans="1:21" s="7" customFormat="1" ht="13.5" customHeight="1" x14ac:dyDescent="0.25">
      <c r="D14" s="34" t="s">
        <v>138</v>
      </c>
      <c r="E14" s="34"/>
      <c r="F14" s="13"/>
      <c r="G14" s="22" t="s">
        <v>136</v>
      </c>
      <c r="H14" s="13"/>
      <c r="I14" s="36">
        <f>+IFERROR(I12/H12-1,"n.a.")</f>
        <v>0.12753244589275892</v>
      </c>
      <c r="J14" s="36">
        <f>+IFERROR(J12/I12-1,"n.a.")</f>
        <v>0.1375982322046414</v>
      </c>
      <c r="K14" s="36">
        <f t="shared" ref="K14" si="3">+IFERROR(K12/J12-1,"n.a.")</f>
        <v>0.12734563706166502</v>
      </c>
      <c r="L14" s="36">
        <f t="shared" ref="L14" si="4">+IFERROR(L12/K12-1,"n.a.")</f>
        <v>0.13326125632848873</v>
      </c>
      <c r="M14" s="36">
        <f t="shared" ref="M14" si="5">+IFERROR(M12/L12-1,"n.a.")</f>
        <v>0.14192905372783038</v>
      </c>
      <c r="N14" s="36">
        <f t="shared" ref="N14" si="6">+IFERROR(N12/M12-1,"n.a.")</f>
        <v>0.12466952638888573</v>
      </c>
      <c r="O14" s="36">
        <f>+IFERROR(O12/N12-1,"n.a.")</f>
        <v>0.13573046364917651</v>
      </c>
      <c r="P14" s="36">
        <f t="shared" ref="P14" si="7">+IFERROR(P12/O12-1,"n.a.")</f>
        <v>0.11164662336043052</v>
      </c>
      <c r="Q14" s="36">
        <f t="shared" ref="Q14:R14" si="8">+IFERROR(Q12/P12-1,"n.a.")</f>
        <v>8.8578789532284485E-2</v>
      </c>
      <c r="R14" s="36">
        <f t="shared" si="8"/>
        <v>8.4796111835380161E-2</v>
      </c>
    </row>
    <row r="15" spans="1:21" s="20" customFormat="1" ht="13.5" customHeight="1" x14ac:dyDescent="0.25">
      <c r="A15" s="7"/>
      <c r="B15" s="7"/>
      <c r="C15" s="7"/>
      <c r="D15" s="19" t="s">
        <v>157</v>
      </c>
      <c r="E15" s="13"/>
      <c r="F15" s="13"/>
      <c r="G15" s="40" t="s">
        <v>133</v>
      </c>
      <c r="H15" s="5">
        <v>1700.0119999999999</v>
      </c>
      <c r="I15" s="5">
        <v>1890.252</v>
      </c>
      <c r="J15" s="5">
        <v>2137.02</v>
      </c>
      <c r="K15" s="5">
        <v>2432.973</v>
      </c>
      <c r="L15" s="5">
        <v>2755.1129999999998</v>
      </c>
      <c r="M15" s="5">
        <v>3133.2910000000002</v>
      </c>
      <c r="N15" s="5">
        <v>3518.0940000000001</v>
      </c>
      <c r="O15" s="5">
        <v>4017.721</v>
      </c>
      <c r="P15" s="5">
        <v>4522.759</v>
      </c>
      <c r="Q15" s="5">
        <v>4964.49</v>
      </c>
      <c r="R15" s="5">
        <v>5391.6580000000004</v>
      </c>
      <c r="S15" s="7"/>
    </row>
    <row r="16" spans="1:21" s="7" customFormat="1" ht="13.5" customHeight="1" x14ac:dyDescent="0.25">
      <c r="D16" s="19" t="s">
        <v>85</v>
      </c>
      <c r="E16" s="13"/>
      <c r="F16" s="13"/>
      <c r="G16" s="22" t="s">
        <v>136</v>
      </c>
      <c r="H16" s="23"/>
      <c r="I16" s="36">
        <f t="shared" ref="I16:R16" si="9">+-I10/I15</f>
        <v>6.8336920156677528E-2</v>
      </c>
      <c r="J16" s="36">
        <f t="shared" si="9"/>
        <v>6.6778972587996366E-2</v>
      </c>
      <c r="K16" s="36">
        <f t="shared" si="9"/>
        <v>6.3037690923820361E-2</v>
      </c>
      <c r="L16" s="36">
        <f t="shared" si="9"/>
        <v>6.2102352970640408E-2</v>
      </c>
      <c r="M16" s="36">
        <f t="shared" si="9"/>
        <v>6.2350416862015048E-2</v>
      </c>
      <c r="N16" s="36">
        <f t="shared" si="9"/>
        <v>6.5290751185158785E-2</v>
      </c>
      <c r="O16" s="36">
        <f t="shared" si="9"/>
        <v>6.4389986263356763E-2</v>
      </c>
      <c r="P16" s="36">
        <f t="shared" si="9"/>
        <v>7.1820762503595703E-2</v>
      </c>
      <c r="Q16" s="36">
        <f t="shared" si="9"/>
        <v>7.5813829819377218E-2</v>
      </c>
      <c r="R16" s="36">
        <f t="shared" si="9"/>
        <v>7.4391587893742506E-2</v>
      </c>
    </row>
    <row r="17" spans="3:21" s="24" customFormat="1" ht="12" customHeight="1" x14ac:dyDescent="0.25">
      <c r="G17" s="41"/>
    </row>
    <row r="18" spans="3:21" s="7" customFormat="1" ht="13.5" customHeight="1" x14ac:dyDescent="0.25">
      <c r="C18" s="46" t="s">
        <v>9</v>
      </c>
      <c r="G18" s="41"/>
      <c r="M18" s="238"/>
      <c r="N18" s="238"/>
      <c r="O18" s="24"/>
      <c r="P18" s="238"/>
      <c r="Q18" s="238"/>
      <c r="R18" s="238"/>
    </row>
    <row r="19" spans="3:21" s="7" customFormat="1" ht="13.5" customHeight="1" x14ac:dyDescent="0.25">
      <c r="D19" s="33" t="s">
        <v>187</v>
      </c>
      <c r="E19" s="12"/>
      <c r="F19" s="12"/>
      <c r="G19" s="39"/>
      <c r="H19" s="12"/>
      <c r="I19" s="12"/>
      <c r="J19" s="12"/>
      <c r="K19" s="12"/>
      <c r="L19" s="12"/>
      <c r="M19" s="12"/>
      <c r="N19" s="12"/>
      <c r="O19" s="12"/>
      <c r="P19" s="12"/>
      <c r="Q19" s="12"/>
      <c r="R19" s="12"/>
    </row>
    <row r="20" spans="3:21" s="7" customFormat="1" ht="13.5" customHeight="1" x14ac:dyDescent="0.25">
      <c r="D20" s="13" t="s">
        <v>93</v>
      </c>
      <c r="E20" s="13"/>
      <c r="F20" s="13"/>
      <c r="G20" s="22" t="s">
        <v>135</v>
      </c>
      <c r="H20" s="25">
        <f t="shared" ref="H20:Q20" si="10">H28*10^3/H15/12</f>
        <v>37.445814107978848</v>
      </c>
      <c r="I20" s="25">
        <f t="shared" si="10"/>
        <v>38.079666979147049</v>
      </c>
      <c r="J20" s="25">
        <f t="shared" si="10"/>
        <v>38.894543180066947</v>
      </c>
      <c r="K20" s="25">
        <f t="shared" si="10"/>
        <v>39.663407690919712</v>
      </c>
      <c r="L20" s="25">
        <f t="shared" si="10"/>
        <v>40.214200530673942</v>
      </c>
      <c r="M20" s="25">
        <f t="shared" si="10"/>
        <v>41.195662962680451</v>
      </c>
      <c r="N20" s="25">
        <f t="shared" si="10"/>
        <v>41.229261260974454</v>
      </c>
      <c r="O20" s="25">
        <f t="shared" si="10"/>
        <v>42.388728170356607</v>
      </c>
      <c r="P20" s="25">
        <f t="shared" si="10"/>
        <v>43.449842599764139</v>
      </c>
      <c r="Q20" s="25">
        <f t="shared" si="10"/>
        <v>44.235728812694425</v>
      </c>
      <c r="R20" s="25">
        <f t="shared" ref="R20" si="11">R28*10^3/R15/12</f>
        <v>45.561263344225466</v>
      </c>
      <c r="T20" s="176"/>
    </row>
    <row r="21" spans="3:21" s="7" customFormat="1" ht="13.5" customHeight="1" x14ac:dyDescent="0.25">
      <c r="D21" s="34" t="s">
        <v>138</v>
      </c>
      <c r="E21" s="13"/>
      <c r="F21" s="19"/>
      <c r="G21" s="42" t="s">
        <v>136</v>
      </c>
      <c r="H21" s="13"/>
      <c r="I21" s="51">
        <f>+IFERROR(I20/H20-1,"n.a.")</f>
        <v>1.692720231266498E-2</v>
      </c>
      <c r="J21" s="51">
        <f>+IFERROR(J20/I20-1,"n.a.")</f>
        <v>2.1399247040845504E-2</v>
      </c>
      <c r="K21" s="51">
        <f t="shared" ref="K21:R21" si="12">+IFERROR(K20/J20-1,"n.a.")</f>
        <v>1.9767927528888007E-2</v>
      </c>
      <c r="L21" s="51">
        <f t="shared" si="12"/>
        <v>1.3886674691351075E-2</v>
      </c>
      <c r="M21" s="51">
        <f t="shared" si="12"/>
        <v>2.4405867058276742E-2</v>
      </c>
      <c r="N21" s="51">
        <f t="shared" si="12"/>
        <v>8.1557853127489643E-4</v>
      </c>
      <c r="O21" s="51">
        <f>+IFERROR(O20/N20-1,"n.a.")</f>
        <v>2.8122427468271205E-2</v>
      </c>
      <c r="P21" s="51">
        <f t="shared" si="12"/>
        <v>2.5032938594972798E-2</v>
      </c>
      <c r="Q21" s="51">
        <f t="shared" si="12"/>
        <v>1.8087205060083544E-2</v>
      </c>
      <c r="R21" s="51">
        <f t="shared" si="12"/>
        <v>2.9965246806347379E-2</v>
      </c>
    </row>
    <row r="22" spans="3:21" s="7" customFormat="1" ht="13.5" customHeight="1" x14ac:dyDescent="0.25">
      <c r="D22" s="13" t="s">
        <v>139</v>
      </c>
      <c r="E22" s="13"/>
      <c r="F22" s="13"/>
      <c r="G22" s="22" t="s">
        <v>135</v>
      </c>
      <c r="H22" s="25">
        <f t="shared" ref="H22:Q22" si="13">H30*10^3/H15/12</f>
        <v>21.616072906152038</v>
      </c>
      <c r="I22" s="25">
        <f t="shared" si="13"/>
        <v>23.002885329575104</v>
      </c>
      <c r="J22" s="25">
        <f t="shared" si="13"/>
        <v>24.560915043690127</v>
      </c>
      <c r="K22" s="25">
        <f t="shared" si="13"/>
        <v>26.028135125215119</v>
      </c>
      <c r="L22" s="25">
        <f t="shared" si="13"/>
        <v>26.940939748508807</v>
      </c>
      <c r="M22" s="25">
        <f t="shared" si="13"/>
        <v>28.60006725622782</v>
      </c>
      <c r="N22" s="25">
        <f t="shared" si="13"/>
        <v>29.745604674955626</v>
      </c>
      <c r="O22" s="25">
        <f t="shared" si="13"/>
        <v>30.643885758451955</v>
      </c>
      <c r="P22" s="25">
        <f t="shared" si="13"/>
        <v>31.218683846150842</v>
      </c>
      <c r="Q22" s="25">
        <f t="shared" si="13"/>
        <v>31.64658739702702</v>
      </c>
      <c r="R22" s="25">
        <f t="shared" ref="R22" si="14">R30*10^3/R15/12</f>
        <v>33.104968205822153</v>
      </c>
      <c r="T22" s="176"/>
    </row>
    <row r="23" spans="3:21" s="7" customFormat="1" ht="13.5" customHeight="1" x14ac:dyDescent="0.25">
      <c r="D23" s="34" t="s">
        <v>138</v>
      </c>
      <c r="E23" s="13"/>
      <c r="F23" s="19"/>
      <c r="G23" s="42" t="s">
        <v>136</v>
      </c>
      <c r="H23" s="13"/>
      <c r="I23" s="51">
        <f>+IFERROR(I22/H22-1,"n.a.")</f>
        <v>6.4156538953399567E-2</v>
      </c>
      <c r="J23" s="51">
        <f>+IFERROR(J22/I22-1,"n.a.")</f>
        <v>6.7731925442928942E-2</v>
      </c>
      <c r="K23" s="51">
        <f t="shared" ref="K23" si="15">+IFERROR(K22/J22-1,"n.a.")</f>
        <v>5.9738005644945691E-2</v>
      </c>
      <c r="L23" s="51">
        <f t="shared" ref="L23" si="16">+IFERROR(L22/K22-1,"n.a.")</f>
        <v>3.5069920257536857E-2</v>
      </c>
      <c r="M23" s="51">
        <f t="shared" ref="M23" si="17">+IFERROR(M22/L22-1,"n.a.")</f>
        <v>6.1583876553929384E-2</v>
      </c>
      <c r="N23" s="51">
        <f t="shared" ref="N23" si="18">+IFERROR(N22/M22-1,"n.a.")</f>
        <v>4.0053661708727484E-2</v>
      </c>
      <c r="O23" s="51">
        <f>+IFERROR(O22/N22-1,"n.a.")</f>
        <v>3.0198783763593751E-2</v>
      </c>
      <c r="P23" s="51">
        <f t="shared" ref="P23" si="19">+IFERROR(P22/O22-1,"n.a.")</f>
        <v>1.8757349907570164E-2</v>
      </c>
      <c r="Q23" s="51">
        <f t="shared" ref="Q23:R23" si="20">+IFERROR(Q22/P22-1,"n.a.")</f>
        <v>1.3706649293254491E-2</v>
      </c>
      <c r="R23" s="51">
        <f t="shared" si="20"/>
        <v>4.6083351436879916E-2</v>
      </c>
    </row>
    <row r="24" spans="3:21" s="20" customFormat="1" ht="13.5" customHeight="1" x14ac:dyDescent="0.25">
      <c r="D24" s="13" t="s">
        <v>279</v>
      </c>
      <c r="E24" s="13"/>
      <c r="F24" s="13"/>
      <c r="G24" s="22" t="s">
        <v>134</v>
      </c>
      <c r="H24" s="17">
        <f>+H12*H20*12/1000</f>
        <v>803.63465204951501</v>
      </c>
      <c r="I24" s="17">
        <f>+I12*I20*12/1000</f>
        <v>921.46229154948662</v>
      </c>
      <c r="J24" s="17">
        <f t="shared" ref="J24:R24" si="21">+J12*J20*12/1000</f>
        <v>1070.6857175192558</v>
      </c>
      <c r="K24" s="17">
        <f t="shared" si="21"/>
        <v>1230.8934106543722</v>
      </c>
      <c r="L24" s="17">
        <f t="shared" si="21"/>
        <v>1414.2946661744911</v>
      </c>
      <c r="M24" s="17">
        <f t="shared" si="21"/>
        <v>1654.4402350218986</v>
      </c>
      <c r="N24" s="17">
        <f t="shared" si="21"/>
        <v>1862.2160613232618</v>
      </c>
      <c r="O24" s="17">
        <f t="shared" si="21"/>
        <v>2174.4537561396123</v>
      </c>
      <c r="P24" s="17">
        <f t="shared" si="21"/>
        <v>2477.7344000257367</v>
      </c>
      <c r="Q24" s="17">
        <f t="shared" si="21"/>
        <v>2745.9940882966835</v>
      </c>
      <c r="R24" s="17">
        <f t="shared" si="21"/>
        <v>3068.1054970780788</v>
      </c>
      <c r="U24" s="179"/>
    </row>
    <row r="25" spans="3:21" s="7" customFormat="1" ht="13.5" customHeight="1" x14ac:dyDescent="0.25">
      <c r="D25" s="34" t="s">
        <v>138</v>
      </c>
      <c r="E25" s="13"/>
      <c r="F25" s="13"/>
      <c r="G25" s="42" t="s">
        <v>136</v>
      </c>
      <c r="H25" s="13"/>
      <c r="I25" s="51">
        <f t="shared" ref="I25:R25" si="22">+IFERROR(I24/H24-1,"n.a.")</f>
        <v>0.14661841571847978</v>
      </c>
      <c r="J25" s="51">
        <f t="shared" si="22"/>
        <v>0.16194197780881758</v>
      </c>
      <c r="K25" s="51">
        <f t="shared" si="22"/>
        <v>0.14963092391510791</v>
      </c>
      <c r="L25" s="51">
        <f t="shared" si="22"/>
        <v>0.14899848673543414</v>
      </c>
      <c r="M25" s="51">
        <f t="shared" si="22"/>
        <v>0.1697988224030953</v>
      </c>
      <c r="N25" s="51">
        <f t="shared" si="22"/>
        <v>0.1255867827093875</v>
      </c>
      <c r="O25" s="51">
        <f>+IFERROR(O24/N24-1,"n.a.")</f>
        <v>0.16766996123665656</v>
      </c>
      <c r="P25" s="51">
        <f t="shared" si="22"/>
        <v>0.13947440502232133</v>
      </c>
      <c r="Q25" s="51">
        <f t="shared" si="22"/>
        <v>0.1082681373226122</v>
      </c>
      <c r="R25" s="51">
        <f t="shared" si="22"/>
        <v>0.11730229506109335</v>
      </c>
    </row>
    <row r="26" spans="3:21" s="7" customFormat="1" ht="12" customHeight="1" x14ac:dyDescent="0.25">
      <c r="D26" s="100"/>
      <c r="F26" s="32"/>
      <c r="G26" s="101"/>
      <c r="J26" s="102"/>
      <c r="K26" s="79"/>
      <c r="L26" s="79"/>
      <c r="M26" s="79"/>
      <c r="N26" s="201"/>
      <c r="O26" s="201"/>
      <c r="P26" s="201"/>
      <c r="Q26" s="201"/>
      <c r="R26" s="201"/>
      <c r="T26" s="176"/>
    </row>
    <row r="27" spans="3:21" s="7" customFormat="1" ht="13.5" customHeight="1" x14ac:dyDescent="0.25">
      <c r="D27" s="33" t="s">
        <v>143</v>
      </c>
      <c r="E27" s="12"/>
      <c r="F27" s="12"/>
      <c r="G27" s="39"/>
      <c r="H27" s="12"/>
      <c r="I27" s="12"/>
      <c r="J27" s="12"/>
      <c r="K27" s="12"/>
      <c r="L27" s="12"/>
      <c r="M27" s="12"/>
      <c r="N27" s="12"/>
      <c r="O27" s="12"/>
      <c r="P27" s="12"/>
      <c r="Q27" s="12"/>
      <c r="R27" s="12"/>
    </row>
    <row r="28" spans="3:21" s="20" customFormat="1" ht="13.5" customHeight="1" x14ac:dyDescent="0.25">
      <c r="D28" s="13" t="s">
        <v>159</v>
      </c>
      <c r="E28" s="13"/>
      <c r="F28" s="13"/>
      <c r="G28" s="22" t="s">
        <v>134</v>
      </c>
      <c r="H28" s="5">
        <v>763.9</v>
      </c>
      <c r="I28" s="5">
        <v>863.76199999999994</v>
      </c>
      <c r="J28" s="5">
        <v>997.42100000000005</v>
      </c>
      <c r="K28" s="5">
        <v>1158</v>
      </c>
      <c r="L28" s="5">
        <v>1329.5360000000001</v>
      </c>
      <c r="M28" s="5">
        <v>1548.9359999999999</v>
      </c>
      <c r="N28" s="5">
        <v>1740.5809999999999</v>
      </c>
      <c r="O28" s="5">
        <v>2043.673</v>
      </c>
      <c r="P28" s="5">
        <v>2358.1579999999999</v>
      </c>
      <c r="Q28" s="5">
        <v>2635.2939999999999</v>
      </c>
      <c r="R28" s="5">
        <v>2947.8090000000002</v>
      </c>
    </row>
    <row r="29" spans="3:21" s="7" customFormat="1" ht="13.5" customHeight="1" x14ac:dyDescent="0.25">
      <c r="D29" s="34" t="s">
        <v>138</v>
      </c>
      <c r="E29" s="19"/>
      <c r="F29" s="19"/>
      <c r="G29" s="42" t="s">
        <v>136</v>
      </c>
      <c r="H29" s="13"/>
      <c r="I29" s="51">
        <f t="shared" ref="I29:R29" si="23">+IFERROR(I28/H28-1,"n.a.")</f>
        <v>0.13072653488676522</v>
      </c>
      <c r="J29" s="51">
        <f t="shared" si="23"/>
        <v>0.15474054195484421</v>
      </c>
      <c r="K29" s="51">
        <f t="shared" si="23"/>
        <v>0.16099420405225073</v>
      </c>
      <c r="L29" s="51">
        <f t="shared" si="23"/>
        <v>0.14813126079447336</v>
      </c>
      <c r="M29" s="51">
        <f t="shared" si="23"/>
        <v>0.16501997689419445</v>
      </c>
      <c r="N29" s="51">
        <f t="shared" si="23"/>
        <v>0.12372686799196342</v>
      </c>
      <c r="O29" s="51">
        <f>+IFERROR(O28/N28-1,"n.a.")</f>
        <v>0.1741326603013591</v>
      </c>
      <c r="P29" s="51">
        <f t="shared" si="23"/>
        <v>0.15388225024257784</v>
      </c>
      <c r="Q29" s="51">
        <f t="shared" si="23"/>
        <v>0.11752223557539399</v>
      </c>
      <c r="R29" s="51">
        <f t="shared" si="23"/>
        <v>0.11858828654412013</v>
      </c>
    </row>
    <row r="30" spans="3:21" s="20" customFormat="1" ht="13.5" customHeight="1" x14ac:dyDescent="0.25">
      <c r="D30" s="13" t="s">
        <v>10</v>
      </c>
      <c r="E30" s="13"/>
      <c r="F30" s="13"/>
      <c r="G30" s="22" t="s">
        <v>134</v>
      </c>
      <c r="H30" s="5">
        <v>440.971</v>
      </c>
      <c r="I30" s="5">
        <v>521.77499999999998</v>
      </c>
      <c r="J30" s="5">
        <v>629.846</v>
      </c>
      <c r="K30" s="5">
        <v>759.90899999999999</v>
      </c>
      <c r="L30" s="5">
        <v>890.70399999999995</v>
      </c>
      <c r="M30" s="5">
        <v>1075.348</v>
      </c>
      <c r="N30" s="5">
        <v>1255.7739999999999</v>
      </c>
      <c r="O30" s="5">
        <v>1477.423</v>
      </c>
      <c r="P30" s="5">
        <v>1694.335</v>
      </c>
      <c r="Q30" s="5">
        <v>1885.31</v>
      </c>
      <c r="R30" s="5">
        <v>2141.8879999999999</v>
      </c>
    </row>
    <row r="31" spans="3:21" s="7" customFormat="1" ht="13.5" customHeight="1" x14ac:dyDescent="0.25">
      <c r="D31" s="34" t="s">
        <v>140</v>
      </c>
      <c r="E31" s="13"/>
      <c r="F31" s="13"/>
      <c r="G31" s="42" t="s">
        <v>136</v>
      </c>
      <c r="H31" s="13"/>
      <c r="I31" s="45">
        <f t="shared" ref="I31:R31" si="24">+IFERROR(I30/I28,"n.a.")</f>
        <v>0.60407264964191532</v>
      </c>
      <c r="J31" s="51">
        <f t="shared" si="24"/>
        <v>0.6314745729235699</v>
      </c>
      <c r="K31" s="51">
        <f t="shared" si="24"/>
        <v>0.6562253886010363</v>
      </c>
      <c r="L31" s="51">
        <f t="shared" si="24"/>
        <v>0.66993597766438806</v>
      </c>
      <c r="M31" s="51">
        <f t="shared" si="24"/>
        <v>0.69424947189554642</v>
      </c>
      <c r="N31" s="51">
        <f t="shared" si="24"/>
        <v>0.72146829133490487</v>
      </c>
      <c r="O31" s="51">
        <f t="shared" si="24"/>
        <v>0.72292534079571436</v>
      </c>
      <c r="P31" s="51">
        <f t="shared" si="24"/>
        <v>0.718499354156931</v>
      </c>
      <c r="Q31" s="51">
        <f t="shared" si="24"/>
        <v>0.71540784443785022</v>
      </c>
      <c r="R31" s="51">
        <f t="shared" si="24"/>
        <v>0.72660338576888794</v>
      </c>
    </row>
    <row r="32" spans="3:21" s="7" customFormat="1" ht="13.5" customHeight="1" x14ac:dyDescent="0.25">
      <c r="D32" s="13" t="s">
        <v>280</v>
      </c>
      <c r="E32" s="13"/>
      <c r="F32" s="13"/>
      <c r="G32" s="22" t="s">
        <v>134</v>
      </c>
      <c r="H32" s="13"/>
      <c r="I32" s="44">
        <v>-60.5</v>
      </c>
      <c r="J32" s="44">
        <v>-75.7</v>
      </c>
      <c r="K32" s="44">
        <v>-40.151000000000003</v>
      </c>
      <c r="L32" s="44">
        <v>-47.5</v>
      </c>
      <c r="M32" s="44">
        <v>-52</v>
      </c>
      <c r="N32" s="44">
        <v>-51.5</v>
      </c>
      <c r="O32" s="44">
        <v>-68.7</v>
      </c>
      <c r="P32" s="44">
        <v>-94.1</v>
      </c>
      <c r="Q32" s="44">
        <v>-117.8</v>
      </c>
      <c r="R32" s="44">
        <v>-155.1</v>
      </c>
      <c r="T32" s="20"/>
      <c r="U32" s="27"/>
    </row>
    <row r="33" spans="3:21" s="7" customFormat="1" ht="13.5" customHeight="1" x14ac:dyDescent="0.25">
      <c r="D33" s="34" t="s">
        <v>333</v>
      </c>
      <c r="E33" s="13"/>
      <c r="F33" s="13"/>
      <c r="G33" s="42" t="s">
        <v>136</v>
      </c>
      <c r="H33" s="13"/>
      <c r="I33" s="45">
        <f t="shared" ref="I33:R33" si="25">+IFERROR(-I32/I28,"n.a.")</f>
        <v>7.0042442246822628E-2</v>
      </c>
      <c r="J33" s="51">
        <f t="shared" si="25"/>
        <v>7.5895735100825021E-2</v>
      </c>
      <c r="K33" s="51">
        <f t="shared" si="25"/>
        <v>3.4672711571675306E-2</v>
      </c>
      <c r="L33" s="51">
        <f t="shared" si="25"/>
        <v>3.5726749783383076E-2</v>
      </c>
      <c r="M33" s="51">
        <f t="shared" si="25"/>
        <v>3.3571432260596952E-2</v>
      </c>
      <c r="N33" s="51">
        <f t="shared" si="25"/>
        <v>2.9587821537750903E-2</v>
      </c>
      <c r="O33" s="51">
        <f t="shared" si="25"/>
        <v>3.3615945408096114E-2</v>
      </c>
      <c r="P33" s="51">
        <f t="shared" si="25"/>
        <v>3.9904026787009182E-2</v>
      </c>
      <c r="Q33" s="51">
        <f t="shared" si="25"/>
        <v>4.4700894852718519E-2</v>
      </c>
      <c r="R33" s="51">
        <f t="shared" si="25"/>
        <v>5.2615349230564115E-2</v>
      </c>
    </row>
    <row r="34" spans="3:21" s="7" customFormat="1" ht="12" customHeight="1" x14ac:dyDescent="0.25">
      <c r="G34" s="41"/>
      <c r="U34" s="354"/>
    </row>
    <row r="35" spans="3:21" s="7" customFormat="1" ht="13.5" customHeight="1" x14ac:dyDescent="0.25">
      <c r="C35" s="46" t="s">
        <v>11</v>
      </c>
      <c r="G35" s="41"/>
    </row>
    <row r="36" spans="3:21" s="7" customFormat="1" ht="13.5" customHeight="1" x14ac:dyDescent="0.25">
      <c r="D36" s="33" t="s">
        <v>187</v>
      </c>
      <c r="E36" s="12"/>
      <c r="F36" s="12"/>
      <c r="G36" s="39"/>
      <c r="H36" s="12"/>
      <c r="I36" s="12"/>
      <c r="J36" s="12"/>
      <c r="K36" s="12"/>
      <c r="L36" s="12"/>
      <c r="M36" s="12"/>
      <c r="N36" s="12"/>
      <c r="O36" s="12"/>
      <c r="P36" s="12"/>
      <c r="Q36" s="12"/>
      <c r="R36" s="12"/>
    </row>
    <row r="37" spans="3:21" s="7" customFormat="1" ht="13.5" customHeight="1" x14ac:dyDescent="0.25">
      <c r="D37" s="13" t="s">
        <v>145</v>
      </c>
      <c r="E37" s="13"/>
      <c r="F37" s="13"/>
      <c r="G37" s="22" t="s">
        <v>135</v>
      </c>
      <c r="H37" s="21"/>
      <c r="I37" s="17">
        <f t="shared" ref="I37:R37" si="26">+I45*1000/I9</f>
        <v>479.93802148502073</v>
      </c>
      <c r="J37" s="17">
        <f t="shared" si="26"/>
        <v>520.40515428355229</v>
      </c>
      <c r="K37" s="17">
        <f t="shared" si="26"/>
        <v>482.16117374404973</v>
      </c>
      <c r="L37" s="17">
        <f t="shared" si="26"/>
        <v>517.47591268055794</v>
      </c>
      <c r="M37" s="17">
        <f t="shared" si="26"/>
        <v>538.33910498739613</v>
      </c>
      <c r="N37" s="17">
        <f t="shared" si="26"/>
        <v>522.67935424434097</v>
      </c>
      <c r="O37" s="17">
        <f t="shared" si="26"/>
        <v>485.31737317482327</v>
      </c>
      <c r="P37" s="17">
        <f t="shared" si="26"/>
        <v>481.18060386636051</v>
      </c>
      <c r="Q37" s="17">
        <f t="shared" si="26"/>
        <v>454.36792623214001</v>
      </c>
      <c r="R37" s="17">
        <f t="shared" si="26"/>
        <v>437.47514129272423</v>
      </c>
    </row>
    <row r="38" spans="3:21" s="7" customFormat="1" ht="13.5" customHeight="1" x14ac:dyDescent="0.25">
      <c r="D38" s="13" t="s">
        <v>146</v>
      </c>
      <c r="E38" s="13"/>
      <c r="F38" s="13"/>
      <c r="G38" s="22" t="s">
        <v>135</v>
      </c>
      <c r="H38" s="21"/>
      <c r="I38" s="17">
        <f t="shared" ref="I38:R38" si="27">+(I48-I45)*1000/I9</f>
        <v>-1628.6086601360155</v>
      </c>
      <c r="J38" s="17">
        <f t="shared" si="27"/>
        <v>-1696.3067644407843</v>
      </c>
      <c r="K38" s="17">
        <f t="shared" si="27"/>
        <v>-1649.4142424042557</v>
      </c>
      <c r="L38" s="17">
        <f t="shared" si="27"/>
        <v>-1737.4967030239086</v>
      </c>
      <c r="M38" s="17">
        <f t="shared" si="27"/>
        <v>-1746.7746077756203</v>
      </c>
      <c r="N38" s="17">
        <f t="shared" si="27"/>
        <v>-1718.1264800628196</v>
      </c>
      <c r="O38" s="17">
        <f t="shared" si="27"/>
        <v>-1742.5943660397907</v>
      </c>
      <c r="P38" s="17">
        <f t="shared" si="27"/>
        <v>-1888.3490546043001</v>
      </c>
      <c r="Q38" s="17">
        <f t="shared" si="27"/>
        <v>-1869.7736895970463</v>
      </c>
      <c r="R38" s="17">
        <f t="shared" si="27"/>
        <v>-1875.877944044985</v>
      </c>
    </row>
    <row r="39" spans="3:21" s="7" customFormat="1" ht="13.5" customHeight="1" x14ac:dyDescent="0.25">
      <c r="D39" s="52" t="s">
        <v>173</v>
      </c>
      <c r="E39" s="13"/>
      <c r="F39" s="13"/>
      <c r="G39" s="42" t="s">
        <v>136</v>
      </c>
      <c r="H39" s="21"/>
      <c r="I39" s="56">
        <f t="shared" ref="I39:R39" si="28">+(I47*1000/(I38*I9))</f>
        <v>0.38498972962644501</v>
      </c>
      <c r="J39" s="56">
        <f t="shared" si="28"/>
        <v>0.40234646619697989</v>
      </c>
      <c r="K39" s="56">
        <f t="shared" si="28"/>
        <v>0.42801416386064484</v>
      </c>
      <c r="L39" s="56">
        <f t="shared" si="28"/>
        <v>0.39212630944474525</v>
      </c>
      <c r="M39" s="56">
        <f t="shared" si="28"/>
        <v>0.39560701977824392</v>
      </c>
      <c r="N39" s="56">
        <f t="shared" si="28"/>
        <v>0.40609044804774763</v>
      </c>
      <c r="O39" s="56">
        <f t="shared" si="28"/>
        <v>0.40746537655351572</v>
      </c>
      <c r="P39" s="56">
        <f t="shared" si="28"/>
        <v>0.38539693564349575</v>
      </c>
      <c r="Q39" s="56">
        <f t="shared" si="28"/>
        <v>0.38734888076345941</v>
      </c>
      <c r="R39" s="56">
        <f t="shared" si="28"/>
        <v>0.36847988999918108</v>
      </c>
    </row>
    <row r="40" spans="3:21" s="7" customFormat="1" ht="13.5" customHeight="1" x14ac:dyDescent="0.25">
      <c r="D40" s="13" t="s">
        <v>147</v>
      </c>
      <c r="E40" s="13"/>
      <c r="F40" s="13"/>
      <c r="G40" s="22" t="s">
        <v>135</v>
      </c>
      <c r="H40" s="21"/>
      <c r="I40" s="17">
        <f t="shared" ref="I40:Q40" si="29">+I37+I38</f>
        <v>-1148.6706386509948</v>
      </c>
      <c r="J40" s="17">
        <f t="shared" si="29"/>
        <v>-1175.901610157232</v>
      </c>
      <c r="K40" s="17">
        <f t="shared" si="29"/>
        <v>-1167.2530686602058</v>
      </c>
      <c r="L40" s="17">
        <f t="shared" si="29"/>
        <v>-1220.0207903433507</v>
      </c>
      <c r="M40" s="17">
        <f t="shared" si="29"/>
        <v>-1208.4355027882243</v>
      </c>
      <c r="N40" s="17">
        <f t="shared" si="29"/>
        <v>-1195.4471258184785</v>
      </c>
      <c r="O40" s="17">
        <f t="shared" si="29"/>
        <v>-1257.2769928649673</v>
      </c>
      <c r="P40" s="17">
        <f t="shared" si="29"/>
        <v>-1407.1684507379396</v>
      </c>
      <c r="Q40" s="17">
        <f t="shared" si="29"/>
        <v>-1415.4057633649063</v>
      </c>
      <c r="R40" s="17">
        <f t="shared" ref="R40" si="30">+R37+R38</f>
        <v>-1438.4028027522609</v>
      </c>
      <c r="T40" s="176"/>
      <c r="U40" s="176"/>
    </row>
    <row r="41" spans="3:21" s="7" customFormat="1" ht="13.5" customHeight="1" x14ac:dyDescent="0.25">
      <c r="D41" s="13" t="s">
        <v>281</v>
      </c>
      <c r="E41" s="13"/>
      <c r="F41" s="13"/>
      <c r="G41" s="22" t="s">
        <v>141</v>
      </c>
      <c r="H41" s="13"/>
      <c r="I41" s="175">
        <f t="shared" ref="I41:R41" si="31">+(-I40/(I22*12))</f>
        <v>4.1613281051244702</v>
      </c>
      <c r="J41" s="175">
        <f t="shared" si="31"/>
        <v>3.9897455234108139</v>
      </c>
      <c r="K41" s="175">
        <f t="shared" si="31"/>
        <v>3.7371516855536999</v>
      </c>
      <c r="L41" s="175">
        <f t="shared" si="31"/>
        <v>3.7737510326048151</v>
      </c>
      <c r="M41" s="175">
        <f t="shared" si="31"/>
        <v>3.5210741871160018</v>
      </c>
      <c r="N41" s="175">
        <f t="shared" si="31"/>
        <v>3.3490861896003854</v>
      </c>
      <c r="O41" s="175">
        <f t="shared" si="31"/>
        <v>3.4190534309066725</v>
      </c>
      <c r="P41" s="175">
        <f t="shared" si="31"/>
        <v>3.756213366949908</v>
      </c>
      <c r="Q41" s="175">
        <f t="shared" si="31"/>
        <v>3.7271153063249245</v>
      </c>
      <c r="R41" s="175">
        <f t="shared" si="31"/>
        <v>3.620813029757695</v>
      </c>
    </row>
    <row r="42" spans="3:21" s="7" customFormat="1" ht="13.5" customHeight="1" x14ac:dyDescent="0.25">
      <c r="D42" s="13" t="s">
        <v>370</v>
      </c>
      <c r="E42" s="13"/>
      <c r="F42" s="13"/>
      <c r="G42" s="22" t="s">
        <v>136</v>
      </c>
      <c r="H42" s="13"/>
      <c r="I42" s="295">
        <f t="shared" ref="I42:R42" si="32">+-I48/(I30+I32)</f>
        <v>0.76821418893284921</v>
      </c>
      <c r="J42" s="295">
        <f t="shared" si="32"/>
        <v>0.76279355981997521</v>
      </c>
      <c r="K42" s="295">
        <f t="shared" si="32"/>
        <v>0.71305355411124294</v>
      </c>
      <c r="L42" s="295">
        <f t="shared" si="32"/>
        <v>0.74604959179510522</v>
      </c>
      <c r="M42" s="295">
        <f t="shared" si="32"/>
        <v>0.72188737360116007</v>
      </c>
      <c r="N42" s="295">
        <f t="shared" si="32"/>
        <v>0.64219023245540474</v>
      </c>
      <c r="O42" s="295">
        <f t="shared" si="32"/>
        <v>0.68684830161784827</v>
      </c>
      <c r="P42" s="295">
        <f t="shared" si="32"/>
        <v>0.70532578027602189</v>
      </c>
      <c r="Q42" s="295">
        <f t="shared" si="32"/>
        <v>0.63848012175320079</v>
      </c>
      <c r="R42" s="295">
        <f t="shared" si="32"/>
        <v>0.60796270160681465</v>
      </c>
    </row>
    <row r="43" spans="3:21" s="7" customFormat="1" ht="12" customHeight="1" x14ac:dyDescent="0.25">
      <c r="D43" s="272"/>
      <c r="F43" s="273"/>
      <c r="G43" s="101"/>
      <c r="J43" s="274"/>
      <c r="K43" s="274"/>
      <c r="L43" s="274"/>
      <c r="M43" s="274"/>
      <c r="N43" s="274"/>
      <c r="O43" s="274"/>
      <c r="P43" s="274"/>
      <c r="Q43" s="274"/>
      <c r="R43" s="274"/>
    </row>
    <row r="44" spans="3:21" s="7" customFormat="1" ht="13.5" customHeight="1" x14ac:dyDescent="0.25">
      <c r="D44" s="33" t="s">
        <v>144</v>
      </c>
      <c r="E44" s="12"/>
      <c r="F44" s="12"/>
      <c r="G44" s="39"/>
      <c r="H44" s="12"/>
      <c r="I44" s="12"/>
      <c r="J44" s="12"/>
      <c r="K44" s="12"/>
      <c r="L44" s="12"/>
      <c r="M44" s="12"/>
      <c r="N44" s="12"/>
      <c r="O44" s="12"/>
      <c r="P44" s="12"/>
      <c r="Q44" s="12"/>
      <c r="R44" s="237"/>
    </row>
    <row r="45" spans="3:21" s="20" customFormat="1" ht="13.5" customHeight="1" x14ac:dyDescent="0.25">
      <c r="D45" s="13" t="s">
        <v>160</v>
      </c>
      <c r="E45" s="13"/>
      <c r="F45" s="13"/>
      <c r="G45" s="22" t="s">
        <v>134</v>
      </c>
      <c r="H45" s="44">
        <v>120.2</v>
      </c>
      <c r="I45" s="44">
        <v>148.05799999999999</v>
      </c>
      <c r="J45" s="44">
        <v>187.06899999999999</v>
      </c>
      <c r="K45" s="44">
        <v>212</v>
      </c>
      <c r="L45" s="44">
        <v>266.82299999999998</v>
      </c>
      <c r="M45" s="44">
        <v>329.09800000000001</v>
      </c>
      <c r="N45" s="44">
        <v>338.13799999999998</v>
      </c>
      <c r="O45" s="44">
        <v>373.49200000000002</v>
      </c>
      <c r="P45" s="44">
        <v>385.95400000000001</v>
      </c>
      <c r="Q45" s="44">
        <v>362.27300000000002</v>
      </c>
      <c r="R45" s="44">
        <v>367.36799999999999</v>
      </c>
    </row>
    <row r="46" spans="3:21" s="20" customFormat="1" ht="13.5" customHeight="1" x14ac:dyDescent="0.25">
      <c r="D46" s="13" t="s">
        <v>12</v>
      </c>
      <c r="E46" s="13"/>
      <c r="F46" s="13"/>
      <c r="G46" s="22" t="s">
        <v>134</v>
      </c>
      <c r="H46" s="44">
        <v>-137.202</v>
      </c>
      <c r="I46" s="44">
        <v>-160.93299999999999</v>
      </c>
      <c r="J46" s="44">
        <v>-177.36099999999999</v>
      </c>
      <c r="K46" s="44">
        <v>-202.81899999999999</v>
      </c>
      <c r="L46" s="44">
        <v>-277.76799999999997</v>
      </c>
      <c r="M46" s="44">
        <v>-316.29700000000003</v>
      </c>
      <c r="N46" s="44">
        <v>-321.99900000000002</v>
      </c>
      <c r="O46" s="44">
        <v>-421.13900000000001</v>
      </c>
      <c r="P46" s="44">
        <v>-544.94899999999996</v>
      </c>
      <c r="Q46" s="44">
        <v>-551.06299999999999</v>
      </c>
      <c r="R46" s="44">
        <v>-627.44100000000003</v>
      </c>
    </row>
    <row r="47" spans="3:21" s="7" customFormat="1" ht="13.5" customHeight="1" x14ac:dyDescent="0.25">
      <c r="D47" s="13" t="s">
        <v>142</v>
      </c>
      <c r="E47" s="13"/>
      <c r="F47" s="13"/>
      <c r="G47" s="22" t="s">
        <v>134</v>
      </c>
      <c r="H47" s="13"/>
      <c r="I47" s="44">
        <v>-193.42500000000001</v>
      </c>
      <c r="J47" s="44">
        <v>-245.33799999999999</v>
      </c>
      <c r="K47" s="44">
        <v>-310.40699999999998</v>
      </c>
      <c r="L47" s="44">
        <v>-351.30399999999997</v>
      </c>
      <c r="M47" s="44">
        <v>-422.44499999999999</v>
      </c>
      <c r="N47" s="44">
        <v>-451.37400000000002</v>
      </c>
      <c r="O47" s="44">
        <v>-546.44000000000005</v>
      </c>
      <c r="P47" s="44">
        <v>-583.73800000000006</v>
      </c>
      <c r="Q47" s="44">
        <v>-577.45699999999999</v>
      </c>
      <c r="R47" s="44">
        <v>-580.452</v>
      </c>
    </row>
    <row r="48" spans="3:21" s="20" customFormat="1" ht="13.5" customHeight="1" x14ac:dyDescent="0.25">
      <c r="D48" s="13" t="s">
        <v>377</v>
      </c>
      <c r="E48" s="13"/>
      <c r="F48" s="13"/>
      <c r="G48" s="22" t="s">
        <v>134</v>
      </c>
      <c r="H48" s="23"/>
      <c r="I48" s="17">
        <f t="shared" ref="I48:R48" si="33">I46+I47</f>
        <v>-354.358</v>
      </c>
      <c r="J48" s="17">
        <f t="shared" si="33"/>
        <v>-422.69899999999996</v>
      </c>
      <c r="K48" s="17">
        <f t="shared" si="33"/>
        <v>-513.226</v>
      </c>
      <c r="L48" s="17">
        <f t="shared" si="33"/>
        <v>-629.07199999999989</v>
      </c>
      <c r="M48" s="358">
        <f t="shared" si="33"/>
        <v>-738.74199999999996</v>
      </c>
      <c r="N48" s="17">
        <f t="shared" si="33"/>
        <v>-773.37300000000005</v>
      </c>
      <c r="O48" s="17">
        <f t="shared" si="33"/>
        <v>-967.57900000000006</v>
      </c>
      <c r="P48" s="17">
        <f t="shared" si="33"/>
        <v>-1128.6869999999999</v>
      </c>
      <c r="Q48" s="17">
        <f t="shared" si="33"/>
        <v>-1128.52</v>
      </c>
      <c r="R48" s="17">
        <f t="shared" si="33"/>
        <v>-1207.893</v>
      </c>
      <c r="S48" s="7"/>
      <c r="T48" s="357"/>
      <c r="U48" s="354"/>
    </row>
    <row r="49" spans="3:21" s="7" customFormat="1" ht="8.85" customHeight="1" x14ac:dyDescent="0.25">
      <c r="G49" s="41"/>
    </row>
    <row r="50" spans="3:21" s="7" customFormat="1" ht="14.1" customHeight="1" x14ac:dyDescent="0.25">
      <c r="C50" s="46" t="s">
        <v>371</v>
      </c>
      <c r="G50" s="41"/>
    </row>
    <row r="51" spans="3:21" s="7" customFormat="1" ht="14.1" customHeight="1" x14ac:dyDescent="0.25">
      <c r="D51" s="33" t="s">
        <v>143</v>
      </c>
      <c r="E51" s="12"/>
      <c r="F51" s="12"/>
      <c r="G51" s="39"/>
      <c r="H51" s="12"/>
      <c r="I51" s="12"/>
      <c r="J51" s="12"/>
      <c r="K51" s="12"/>
      <c r="L51" s="12"/>
      <c r="M51" s="12"/>
      <c r="N51" s="12"/>
      <c r="O51" s="12"/>
      <c r="P51" s="12"/>
      <c r="Q51" s="12"/>
      <c r="R51" s="237"/>
    </row>
    <row r="52" spans="3:21" s="20" customFormat="1" ht="14.1" customHeight="1" x14ac:dyDescent="0.25">
      <c r="D52" s="13" t="s">
        <v>161</v>
      </c>
      <c r="E52" s="13"/>
      <c r="F52" s="13"/>
      <c r="G52" s="22" t="s">
        <v>134</v>
      </c>
      <c r="H52" s="23"/>
      <c r="I52" s="44">
        <v>0</v>
      </c>
      <c r="J52" s="44">
        <v>0</v>
      </c>
      <c r="K52" s="44">
        <v>2.1829999999999998</v>
      </c>
      <c r="L52" s="44">
        <v>16.167000000000002</v>
      </c>
      <c r="M52" s="44">
        <v>22.696000000000002</v>
      </c>
      <c r="N52" s="44">
        <v>60.183999999999997</v>
      </c>
      <c r="O52" s="44">
        <v>91.682000000000002</v>
      </c>
      <c r="P52" s="44">
        <v>82.91</v>
      </c>
      <c r="Q52" s="44">
        <v>92.403999999999996</v>
      </c>
      <c r="R52" s="44">
        <v>92.840999999999994</v>
      </c>
    </row>
    <row r="53" spans="3:21" s="20" customFormat="1" ht="14.1" customHeight="1" x14ac:dyDescent="0.25">
      <c r="D53" s="13" t="s">
        <v>14</v>
      </c>
      <c r="E53" s="13"/>
      <c r="F53" s="13"/>
      <c r="G53" s="22" t="s">
        <v>134</v>
      </c>
      <c r="H53" s="23"/>
      <c r="I53" s="44">
        <v>4.2999999999999997E-2</v>
      </c>
      <c r="J53" s="44">
        <v>0.371</v>
      </c>
      <c r="K53" s="44">
        <v>0.46400000000000002</v>
      </c>
      <c r="L53" s="44">
        <v>-2.3220000000000001</v>
      </c>
      <c r="M53" s="44">
        <v>2.0350000000000001</v>
      </c>
      <c r="N53" s="44">
        <v>-14.206</v>
      </c>
      <c r="O53" s="44">
        <v>-8.4480000000000004</v>
      </c>
      <c r="P53" s="44">
        <v>2.4239999999999999</v>
      </c>
      <c r="Q53" s="44">
        <v>6.3090000000000002</v>
      </c>
      <c r="R53" s="44">
        <v>19.594000000000001</v>
      </c>
    </row>
    <row r="54" spans="3:21" s="7" customFormat="1" ht="14.1" customHeight="1" x14ac:dyDescent="0.25">
      <c r="D54" s="13" t="s">
        <v>148</v>
      </c>
      <c r="E54" s="13"/>
      <c r="F54" s="13"/>
      <c r="G54" s="22" t="s">
        <v>134</v>
      </c>
      <c r="H54" s="13"/>
      <c r="I54" s="44">
        <v>0</v>
      </c>
      <c r="J54" s="44">
        <v>0</v>
      </c>
      <c r="K54" s="44">
        <v>0</v>
      </c>
      <c r="L54" s="44">
        <v>-8.6</v>
      </c>
      <c r="M54" s="44">
        <v>-8.3000000000000007</v>
      </c>
      <c r="N54" s="44">
        <v>-7.8</v>
      </c>
      <c r="O54" s="44">
        <v>-9.8000000000000007</v>
      </c>
      <c r="P54" s="44">
        <v>-8.8000000000000007</v>
      </c>
      <c r="Q54" s="44">
        <v>-17.3</v>
      </c>
      <c r="R54" s="44">
        <v>-16.7</v>
      </c>
    </row>
    <row r="55" spans="3:21" s="20" customFormat="1" ht="14.1" customHeight="1" x14ac:dyDescent="0.25">
      <c r="D55" s="13" t="s">
        <v>380</v>
      </c>
      <c r="E55" s="13"/>
      <c r="F55" s="13"/>
      <c r="G55" s="22" t="s">
        <v>134</v>
      </c>
      <c r="H55" s="23"/>
      <c r="I55" s="17">
        <f t="shared" ref="I55:K55" si="34">I53+I54</f>
        <v>4.2999999999999997E-2</v>
      </c>
      <c r="J55" s="17">
        <f t="shared" si="34"/>
        <v>0.371</v>
      </c>
      <c r="K55" s="17">
        <f t="shared" si="34"/>
        <v>0.46400000000000002</v>
      </c>
      <c r="L55" s="17">
        <f t="shared" ref="L55:R55" si="35">L53+L54</f>
        <v>-10.922000000000001</v>
      </c>
      <c r="M55" s="17">
        <f t="shared" si="35"/>
        <v>-6.2650000000000006</v>
      </c>
      <c r="N55" s="17">
        <f t="shared" si="35"/>
        <v>-22.006</v>
      </c>
      <c r="O55" s="17">
        <f t="shared" si="35"/>
        <v>-18.248000000000001</v>
      </c>
      <c r="P55" s="17">
        <f t="shared" si="35"/>
        <v>-6.3760000000000012</v>
      </c>
      <c r="Q55" s="17">
        <f t="shared" si="35"/>
        <v>-10.991</v>
      </c>
      <c r="R55" s="17">
        <f t="shared" si="35"/>
        <v>2.8940000000000019</v>
      </c>
      <c r="S55" s="7"/>
    </row>
    <row r="56" spans="3:21" s="7" customFormat="1" ht="14.1" customHeight="1" x14ac:dyDescent="0.25">
      <c r="G56" s="41"/>
      <c r="P56" s="239"/>
      <c r="R56" s="239"/>
    </row>
    <row r="57" spans="3:21" s="7" customFormat="1" ht="14.1" customHeight="1" x14ac:dyDescent="0.25">
      <c r="C57" s="46" t="s">
        <v>8</v>
      </c>
      <c r="D57" s="46"/>
      <c r="G57" s="41"/>
      <c r="H57" s="50"/>
      <c r="I57" s="50"/>
      <c r="J57" s="50"/>
      <c r="K57" s="50"/>
      <c r="L57" s="50"/>
      <c r="M57" s="50"/>
      <c r="N57" s="50"/>
      <c r="O57" s="50"/>
      <c r="P57" s="50"/>
      <c r="Q57" s="50"/>
      <c r="R57" s="50"/>
    </row>
    <row r="58" spans="3:21" s="7" customFormat="1" ht="14.1" customHeight="1" x14ac:dyDescent="0.25">
      <c r="D58" s="33" t="s">
        <v>268</v>
      </c>
      <c r="E58" s="12"/>
      <c r="F58" s="12"/>
      <c r="G58" s="39"/>
      <c r="H58" s="12"/>
      <c r="I58" s="12"/>
      <c r="J58" s="12"/>
      <c r="K58" s="12"/>
      <c r="L58" s="12"/>
      <c r="M58" s="12"/>
      <c r="N58" s="12"/>
      <c r="O58" s="12"/>
      <c r="P58" s="12"/>
      <c r="Q58" s="12"/>
      <c r="R58" s="12"/>
    </row>
    <row r="59" spans="3:21" s="20" customFormat="1" ht="14.1" customHeight="1" x14ac:dyDescent="0.25">
      <c r="D59" s="13" t="s">
        <v>186</v>
      </c>
      <c r="E59" s="13"/>
      <c r="F59" s="13"/>
      <c r="G59" s="22" t="s">
        <v>134</v>
      </c>
      <c r="H59" s="17">
        <f t="shared" ref="H59:R59" si="36">+H28+H45+H52</f>
        <v>884.1</v>
      </c>
      <c r="I59" s="17">
        <f t="shared" si="36"/>
        <v>1011.8199999999999</v>
      </c>
      <c r="J59" s="17">
        <f t="shared" si="36"/>
        <v>1184.49</v>
      </c>
      <c r="K59" s="17">
        <f t="shared" si="36"/>
        <v>1372.183</v>
      </c>
      <c r="L59" s="17">
        <f t="shared" si="36"/>
        <v>1612.5259999999998</v>
      </c>
      <c r="M59" s="17">
        <f t="shared" si="36"/>
        <v>1900.7299999999998</v>
      </c>
      <c r="N59" s="17">
        <f t="shared" si="36"/>
        <v>2138.9030000000002</v>
      </c>
      <c r="O59" s="17">
        <f t="shared" si="36"/>
        <v>2508.8469999999998</v>
      </c>
      <c r="P59" s="17">
        <f t="shared" si="36"/>
        <v>2827.0219999999999</v>
      </c>
      <c r="Q59" s="17">
        <f t="shared" si="36"/>
        <v>3089.971</v>
      </c>
      <c r="R59" s="17">
        <f t="shared" si="36"/>
        <v>3408.018</v>
      </c>
      <c r="T59" s="179"/>
      <c r="U59" s="179"/>
    </row>
    <row r="60" spans="3:21" s="7" customFormat="1" ht="14.1" customHeight="1" x14ac:dyDescent="0.25">
      <c r="D60" s="34" t="s">
        <v>138</v>
      </c>
      <c r="E60" s="19"/>
      <c r="F60" s="19"/>
      <c r="G60" s="98" t="s">
        <v>136</v>
      </c>
      <c r="H60" s="13"/>
      <c r="I60" s="51">
        <f>+IFERROR(I59/H59-1,"n.a.")</f>
        <v>0.14446329600723895</v>
      </c>
      <c r="J60" s="51">
        <f t="shared" ref="J60" si="37">+IFERROR(J59/I59-1,"n.a.")</f>
        <v>0.17065288292384029</v>
      </c>
      <c r="K60" s="51">
        <f t="shared" ref="K60" si="38">+IFERROR(K59/J59-1,"n.a.")</f>
        <v>0.15845891480721663</v>
      </c>
      <c r="L60" s="51">
        <f t="shared" ref="L60" si="39">+IFERROR(L59/K59-1,"n.a.")</f>
        <v>0.17515375135823708</v>
      </c>
      <c r="M60" s="51">
        <f t="shared" ref="M60" si="40">+IFERROR(M59/L59-1,"n.a.")</f>
        <v>0.17872828097035343</v>
      </c>
      <c r="N60" s="51">
        <f t="shared" ref="N60" si="41">+IFERROR(N59/M59-1,"n.a.")</f>
        <v>0.12530606661651067</v>
      </c>
      <c r="O60" s="51">
        <f>+IFERROR(O59/N59-1,"n.a.")</f>
        <v>0.17295969008412237</v>
      </c>
      <c r="P60" s="51">
        <f t="shared" ref="P60" si="42">+IFERROR(P59/O59-1,"n.a.")</f>
        <v>0.12682120511932382</v>
      </c>
      <c r="Q60" s="51">
        <f t="shared" ref="Q60:R60" si="43">+IFERROR(Q59/P59-1,"n.a.")</f>
        <v>9.3012717976726167E-2</v>
      </c>
      <c r="R60" s="51">
        <f t="shared" si="43"/>
        <v>0.1029287977136355</v>
      </c>
    </row>
    <row r="61" spans="3:21" s="20" customFormat="1" ht="14.1" customHeight="1" x14ac:dyDescent="0.25">
      <c r="D61" s="13" t="s">
        <v>1</v>
      </c>
      <c r="E61" s="13"/>
      <c r="F61" s="13"/>
      <c r="G61" s="22" t="s">
        <v>134</v>
      </c>
      <c r="H61" s="17">
        <f t="shared" ref="H61:R61" si="44">+H30+H46+H53</f>
        <v>303.76900000000001</v>
      </c>
      <c r="I61" s="17">
        <f t="shared" si="44"/>
        <v>360.88499999999999</v>
      </c>
      <c r="J61" s="17">
        <f t="shared" si="44"/>
        <v>452.85599999999999</v>
      </c>
      <c r="K61" s="17">
        <f t="shared" si="44"/>
        <v>557.55400000000009</v>
      </c>
      <c r="L61" s="17">
        <f t="shared" si="44"/>
        <v>610.61399999999992</v>
      </c>
      <c r="M61" s="17">
        <f t="shared" si="44"/>
        <v>761.0859999999999</v>
      </c>
      <c r="N61" s="17">
        <f t="shared" si="44"/>
        <v>919.56899999999985</v>
      </c>
      <c r="O61" s="17">
        <f t="shared" si="44"/>
        <v>1047.836</v>
      </c>
      <c r="P61" s="17">
        <f t="shared" si="44"/>
        <v>1151.81</v>
      </c>
      <c r="Q61" s="17">
        <f t="shared" si="44"/>
        <v>1340.5559999999998</v>
      </c>
      <c r="R61" s="17">
        <f t="shared" si="44"/>
        <v>1534.0409999999999</v>
      </c>
      <c r="U61" s="179"/>
    </row>
    <row r="62" spans="3:21" s="7" customFormat="1" ht="14.1" customHeight="1" x14ac:dyDescent="0.25">
      <c r="D62" s="52" t="s">
        <v>167</v>
      </c>
      <c r="E62" s="13"/>
      <c r="F62" s="13"/>
      <c r="G62" s="22" t="s">
        <v>136</v>
      </c>
      <c r="H62" s="13"/>
      <c r="I62" s="51">
        <f t="shared" ref="I62:Q62" si="45">+IFERROR(I61/I59,"n.a.")</f>
        <v>0.35666917040580343</v>
      </c>
      <c r="J62" s="51">
        <f t="shared" si="45"/>
        <v>0.38232150545804522</v>
      </c>
      <c r="K62" s="51">
        <f t="shared" si="45"/>
        <v>0.4063262698925727</v>
      </c>
      <c r="L62" s="51">
        <f t="shared" si="45"/>
        <v>0.37866924316259087</v>
      </c>
      <c r="M62" s="51">
        <f t="shared" si="45"/>
        <v>0.40041773423895027</v>
      </c>
      <c r="N62" s="51">
        <f t="shared" si="45"/>
        <v>0.42992552724457339</v>
      </c>
      <c r="O62" s="51">
        <f t="shared" si="45"/>
        <v>0.41765639754038414</v>
      </c>
      <c r="P62" s="51">
        <f t="shared" si="45"/>
        <v>0.40742873596314427</v>
      </c>
      <c r="Q62" s="51">
        <f t="shared" si="45"/>
        <v>0.43384096485047913</v>
      </c>
      <c r="R62" s="51">
        <f t="shared" ref="R62" si="46">+IFERROR(R61/R59,"n.a.")</f>
        <v>0.45012702397698601</v>
      </c>
    </row>
    <row r="63" spans="3:21" s="7" customFormat="1" ht="14.1" customHeight="1" x14ac:dyDescent="0.25">
      <c r="D63" s="75" t="s">
        <v>503</v>
      </c>
      <c r="E63" s="13"/>
      <c r="F63" s="13"/>
      <c r="G63" s="22" t="s">
        <v>134</v>
      </c>
      <c r="H63" s="23"/>
      <c r="I63" s="59">
        <f t="shared" ref="I63:R63" si="47">I65-I61</f>
        <v>-147.58900000000006</v>
      </c>
      <c r="J63" s="59">
        <f t="shared" si="47"/>
        <v>-176.55600000000004</v>
      </c>
      <c r="K63" s="59">
        <f t="shared" si="47"/>
        <v>-195.35399999999998</v>
      </c>
      <c r="L63" s="59">
        <f t="shared" si="47"/>
        <v>-240.41399999999987</v>
      </c>
      <c r="M63" s="59">
        <f t="shared" si="47"/>
        <v>-312.28599999999977</v>
      </c>
      <c r="N63" s="310">
        <f t="shared" si="47"/>
        <v>-369.86899999999969</v>
      </c>
      <c r="O63" s="59">
        <f t="shared" si="47"/>
        <v>-475.59350551302373</v>
      </c>
      <c r="P63" s="59">
        <f t="shared" si="47"/>
        <v>-574.97538317628823</v>
      </c>
      <c r="Q63" s="59">
        <f t="shared" si="47"/>
        <v>-646.58538133526588</v>
      </c>
      <c r="R63" s="310">
        <f t="shared" si="47"/>
        <v>-714.97111820260989</v>
      </c>
    </row>
    <row r="64" spans="3:21" s="7" customFormat="1" ht="14.1" customHeight="1" x14ac:dyDescent="0.25">
      <c r="D64" s="203" t="s">
        <v>150</v>
      </c>
      <c r="E64" s="13"/>
      <c r="F64" s="13"/>
      <c r="G64" s="22" t="s">
        <v>136</v>
      </c>
      <c r="H64" s="13"/>
      <c r="I64" s="35">
        <f t="shared" ref="I64:N64" si="48">+IFERROR(-I63/I59,"n.a.")</f>
        <v>0.14586487715206267</v>
      </c>
      <c r="J64" s="35">
        <f t="shared" si="48"/>
        <v>0.14905655598612064</v>
      </c>
      <c r="K64" s="35">
        <f t="shared" si="48"/>
        <v>0.14236730815058923</v>
      </c>
      <c r="L64" s="35">
        <f t="shared" si="48"/>
        <v>0.14909154953160439</v>
      </c>
      <c r="M64" s="35">
        <f t="shared" si="48"/>
        <v>0.16429792763832832</v>
      </c>
      <c r="N64" s="35">
        <f t="shared" si="48"/>
        <v>0.17292462538039344</v>
      </c>
      <c r="O64" s="35">
        <f>+IFERROR(-O63/O59,"n.a.")</f>
        <v>0.1895665640483552</v>
      </c>
      <c r="P64" s="35">
        <f>+IFERROR(-P63/P59,"n.a.")</f>
        <v>0.20338553544199098</v>
      </c>
      <c r="Q64" s="35">
        <f>+IFERROR(-Q63/Q59,"n.a.")</f>
        <v>0.20925289633309371</v>
      </c>
      <c r="R64" s="35">
        <f>+IFERROR(-R63/R59,"n.a.")</f>
        <v>0.20979088672730306</v>
      </c>
    </row>
    <row r="65" spans="4:21" s="20" customFormat="1" ht="14.1" customHeight="1" x14ac:dyDescent="0.25">
      <c r="D65" s="75" t="s">
        <v>233</v>
      </c>
      <c r="E65" s="13"/>
      <c r="F65" s="13"/>
      <c r="G65" s="22" t="s">
        <v>134</v>
      </c>
      <c r="H65" s="23"/>
      <c r="I65" s="265">
        <f>+'Annual IS'!D31</f>
        <v>213.29599999999994</v>
      </c>
      <c r="J65" s="265">
        <f>+'Annual IS'!E31</f>
        <v>276.29999999999995</v>
      </c>
      <c r="K65" s="265">
        <f>+'Annual IS'!F31</f>
        <v>362.2000000000001</v>
      </c>
      <c r="L65" s="265">
        <f>+'Annual IS'!G31</f>
        <v>370.20000000000005</v>
      </c>
      <c r="M65" s="265">
        <f>+'Annual IS'!H31</f>
        <v>448.80000000000013</v>
      </c>
      <c r="N65" s="265">
        <f>+'Annual IS'!I31</f>
        <v>549.70000000000016</v>
      </c>
      <c r="O65" s="265">
        <f>+'Annual IS'!J31</f>
        <v>572.24249448697628</v>
      </c>
      <c r="P65" s="265">
        <f>+'Annual IS'!K31</f>
        <v>576.83461682371171</v>
      </c>
      <c r="Q65" s="265">
        <f>+'Annual IS'!L31</f>
        <v>693.97061866473393</v>
      </c>
      <c r="R65" s="265">
        <f>+'Annual IS'!M31</f>
        <v>819.06988179739005</v>
      </c>
      <c r="U65" s="179"/>
    </row>
    <row r="66" spans="4:21" s="7" customFormat="1" ht="14.1" customHeight="1" x14ac:dyDescent="0.25">
      <c r="D66" s="52" t="s">
        <v>234</v>
      </c>
      <c r="E66" s="13"/>
      <c r="F66" s="13"/>
      <c r="G66" s="22" t="s">
        <v>136</v>
      </c>
      <c r="H66" s="13"/>
      <c r="I66" s="51">
        <f t="shared" ref="I66:R66" si="49">+IFERROR(I65/I59,"n.a.")</f>
        <v>0.21080429325374073</v>
      </c>
      <c r="J66" s="51">
        <f t="shared" si="49"/>
        <v>0.23326494947192458</v>
      </c>
      <c r="K66" s="51">
        <f t="shared" si="49"/>
        <v>0.26395896174198347</v>
      </c>
      <c r="L66" s="51">
        <f t="shared" si="49"/>
        <v>0.22957769363098646</v>
      </c>
      <c r="M66" s="51">
        <f t="shared" si="49"/>
        <v>0.23611980660062196</v>
      </c>
      <c r="N66" s="51">
        <f t="shared" si="49"/>
        <v>0.25700090186417995</v>
      </c>
      <c r="O66" s="51">
        <f t="shared" si="49"/>
        <v>0.22808983349202894</v>
      </c>
      <c r="P66" s="51">
        <f t="shared" si="49"/>
        <v>0.20404320052115327</v>
      </c>
      <c r="Q66" s="51">
        <f t="shared" si="49"/>
        <v>0.22458806851738541</v>
      </c>
      <c r="R66" s="51">
        <f t="shared" si="49"/>
        <v>0.24033613724968297</v>
      </c>
    </row>
    <row r="67" spans="4:21" s="20" customFormat="1" ht="14.1" customHeight="1" x14ac:dyDescent="0.25">
      <c r="D67" s="75" t="s">
        <v>363</v>
      </c>
      <c r="E67" s="13"/>
      <c r="F67" s="13"/>
      <c r="G67" s="22" t="s">
        <v>134</v>
      </c>
      <c r="H67" s="23"/>
      <c r="I67" s="59" t="str">
        <f>+I125</f>
        <v>n.a.</v>
      </c>
      <c r="J67" s="59" t="str">
        <f t="shared" ref="J67:R67" si="50">+J125</f>
        <v>n.a.</v>
      </c>
      <c r="K67" s="59" t="str">
        <f t="shared" si="50"/>
        <v>n.a.</v>
      </c>
      <c r="L67" s="59" t="str">
        <f t="shared" si="50"/>
        <v>n.a.</v>
      </c>
      <c r="M67" s="59" t="str">
        <f t="shared" si="50"/>
        <v>n.a.</v>
      </c>
      <c r="N67" s="59" t="str">
        <f t="shared" si="50"/>
        <v>n.a.</v>
      </c>
      <c r="O67" s="59">
        <f t="shared" si="50"/>
        <v>181.55068080119892</v>
      </c>
      <c r="P67" s="59">
        <f t="shared" si="50"/>
        <v>117.28576811305635</v>
      </c>
      <c r="Q67" s="59">
        <f t="shared" si="50"/>
        <v>179.00552782941895</v>
      </c>
      <c r="R67" s="59">
        <f t="shared" si="50"/>
        <v>234.55883218187381</v>
      </c>
      <c r="U67" s="179"/>
    </row>
    <row r="68" spans="4:21" s="7" customFormat="1" ht="14.1" customHeight="1" x14ac:dyDescent="0.25">
      <c r="D68" s="52" t="s">
        <v>376</v>
      </c>
      <c r="E68" s="13"/>
      <c r="F68" s="13"/>
      <c r="G68" s="22" t="s">
        <v>136</v>
      </c>
      <c r="H68" s="13"/>
      <c r="I68" s="51" t="str">
        <f>+IFERROR(I67/I59,"n.a.")</f>
        <v>n.a.</v>
      </c>
      <c r="J68" s="51" t="str">
        <f t="shared" ref="J68:R68" si="51">+IFERROR(J67/J59,"n.a.")</f>
        <v>n.a.</v>
      </c>
      <c r="K68" s="51" t="str">
        <f t="shared" si="51"/>
        <v>n.a.</v>
      </c>
      <c r="L68" s="51" t="str">
        <f t="shared" si="51"/>
        <v>n.a.</v>
      </c>
      <c r="M68" s="51" t="str">
        <f t="shared" si="51"/>
        <v>n.a.</v>
      </c>
      <c r="N68" s="51" t="str">
        <f t="shared" si="51"/>
        <v>n.a.</v>
      </c>
      <c r="O68" s="51">
        <f t="shared" si="51"/>
        <v>7.2364189925172379E-2</v>
      </c>
      <c r="P68" s="51">
        <f t="shared" si="51"/>
        <v>4.1487391365562898E-2</v>
      </c>
      <c r="Q68" s="51">
        <f t="shared" si="51"/>
        <v>5.7931135220822119E-2</v>
      </c>
      <c r="R68" s="51">
        <f t="shared" si="51"/>
        <v>6.8825584894761066E-2</v>
      </c>
    </row>
    <row r="69" spans="4:21" s="7" customFormat="1" ht="14.1" customHeight="1" x14ac:dyDescent="0.25">
      <c r="D69" s="33"/>
      <c r="E69" s="12"/>
      <c r="F69" s="12"/>
      <c r="G69" s="39"/>
      <c r="H69" s="12"/>
      <c r="I69" s="276"/>
      <c r="J69" s="276"/>
      <c r="K69" s="276"/>
      <c r="L69" s="277"/>
      <c r="M69" s="276"/>
      <c r="N69" s="276"/>
      <c r="O69" s="276"/>
      <c r="P69" s="276"/>
      <c r="Q69" s="276"/>
      <c r="R69" s="276"/>
    </row>
    <row r="70" spans="4:21" s="7" customFormat="1" ht="14.1" customHeight="1" x14ac:dyDescent="0.25">
      <c r="D70" s="33" t="s">
        <v>185</v>
      </c>
      <c r="E70" s="12"/>
      <c r="F70" s="12"/>
      <c r="G70" s="39"/>
      <c r="H70" s="12"/>
      <c r="I70" s="12"/>
      <c r="J70" s="12"/>
      <c r="K70" s="12"/>
      <c r="L70" s="12"/>
      <c r="M70" s="12"/>
      <c r="N70" s="12"/>
      <c r="O70" s="12"/>
      <c r="P70" s="12"/>
      <c r="Q70" s="12"/>
      <c r="R70" s="12"/>
    </row>
    <row r="71" spans="4:21" s="7" customFormat="1" ht="14.1" customHeight="1" x14ac:dyDescent="0.25">
      <c r="D71" s="13" t="s">
        <v>397</v>
      </c>
      <c r="E71" s="26"/>
      <c r="F71" s="13"/>
      <c r="G71" s="22" t="s">
        <v>134</v>
      </c>
      <c r="H71" s="44"/>
      <c r="I71" s="44">
        <v>2798.819</v>
      </c>
      <c r="J71" s="44">
        <v>2998.1529999999998</v>
      </c>
      <c r="K71" s="44">
        <v>4200.5150000000003</v>
      </c>
      <c r="L71" s="44">
        <v>4749.6819999999998</v>
      </c>
      <c r="M71" s="44">
        <v>4993.9269999999997</v>
      </c>
      <c r="N71" s="44">
        <v>4977.8440000000001</v>
      </c>
      <c r="O71" s="44">
        <v>7022.7</v>
      </c>
      <c r="P71" s="44">
        <v>7222.7</v>
      </c>
      <c r="Q71" s="44">
        <v>7245.3</v>
      </c>
      <c r="R71" s="44">
        <v>7396.8</v>
      </c>
    </row>
    <row r="72" spans="4:21" s="7" customFormat="1" ht="14.1" customHeight="1" x14ac:dyDescent="0.25">
      <c r="D72" s="13" t="s">
        <v>152</v>
      </c>
      <c r="E72" s="26"/>
      <c r="F72" s="13"/>
      <c r="G72" s="22" t="s">
        <v>134</v>
      </c>
      <c r="H72" s="13"/>
      <c r="I72" s="59">
        <f t="shared" ref="I72:P72" si="52">I73-I71</f>
        <v>0</v>
      </c>
      <c r="J72" s="59">
        <f t="shared" si="52"/>
        <v>0</v>
      </c>
      <c r="K72" s="59">
        <f t="shared" si="52"/>
        <v>0</v>
      </c>
      <c r="L72" s="59">
        <f t="shared" si="52"/>
        <v>0</v>
      </c>
      <c r="M72" s="59">
        <f t="shared" si="52"/>
        <v>132.38200000000052</v>
      </c>
      <c r="N72" s="59">
        <f t="shared" si="52"/>
        <v>130.30199999999968</v>
      </c>
      <c r="O72" s="59">
        <f t="shared" si="52"/>
        <v>149.19999999999982</v>
      </c>
      <c r="P72" s="59">
        <f t="shared" si="52"/>
        <v>160</v>
      </c>
      <c r="Q72" s="59">
        <f>Q73-Q71</f>
        <v>162.39999999999964</v>
      </c>
      <c r="R72" s="59">
        <f t="shared" ref="R72" si="53">R73-R71</f>
        <v>191</v>
      </c>
    </row>
    <row r="73" spans="4:21" s="7" customFormat="1" ht="14.1" customHeight="1" x14ac:dyDescent="0.25">
      <c r="D73" s="13" t="s">
        <v>398</v>
      </c>
      <c r="E73" s="26"/>
      <c r="F73" s="13"/>
      <c r="G73" s="22" t="s">
        <v>134</v>
      </c>
      <c r="H73" s="44"/>
      <c r="I73" s="44">
        <v>2798.819</v>
      </c>
      <c r="J73" s="44">
        <v>2998.1529999999998</v>
      </c>
      <c r="K73" s="44">
        <v>4200.5150000000003</v>
      </c>
      <c r="L73" s="44">
        <v>4749.6819999999998</v>
      </c>
      <c r="M73" s="44">
        <v>5126.3090000000002</v>
      </c>
      <c r="N73" s="44">
        <v>5108.1459999999997</v>
      </c>
      <c r="O73" s="44">
        <v>7171.9</v>
      </c>
      <c r="P73" s="44">
        <v>7382.7</v>
      </c>
      <c r="Q73" s="44">
        <v>7407.7</v>
      </c>
      <c r="R73" s="44">
        <v>7587.8</v>
      </c>
    </row>
    <row r="74" spans="4:21" s="7" customFormat="1" ht="14.1" customHeight="1" x14ac:dyDescent="0.25">
      <c r="D74" s="13" t="s">
        <v>399</v>
      </c>
      <c r="E74" s="74"/>
      <c r="F74" s="13"/>
      <c r="G74" s="22" t="s">
        <v>141</v>
      </c>
      <c r="H74" s="13"/>
      <c r="I74" s="31">
        <v>7.8</v>
      </c>
      <c r="J74" s="31">
        <v>6.6</v>
      </c>
      <c r="K74" s="31">
        <v>7.5</v>
      </c>
      <c r="L74" s="31">
        <v>7.6</v>
      </c>
      <c r="M74" s="31">
        <v>7.1</v>
      </c>
      <c r="N74" s="31">
        <v>5.8</v>
      </c>
      <c r="O74" s="31">
        <v>6.8</v>
      </c>
      <c r="P74" s="31">
        <v>6.4</v>
      </c>
      <c r="Q74" s="31">
        <v>5.5</v>
      </c>
      <c r="R74" s="31">
        <v>4.9000000000000004</v>
      </c>
    </row>
    <row r="75" spans="4:21" s="7" customFormat="1" ht="14.1" customHeight="1" x14ac:dyDescent="0.25">
      <c r="D75" s="13" t="s">
        <v>427</v>
      </c>
      <c r="E75" s="26"/>
      <c r="F75" s="13"/>
      <c r="G75" s="22" t="s">
        <v>141</v>
      </c>
      <c r="H75" s="13"/>
      <c r="I75" s="31">
        <v>7</v>
      </c>
      <c r="J75" s="31">
        <v>6.2</v>
      </c>
      <c r="K75" s="31">
        <v>7.3</v>
      </c>
      <c r="L75" s="31">
        <v>7.2</v>
      </c>
      <c r="M75" s="31">
        <v>6.8</v>
      </c>
      <c r="N75" s="31">
        <v>5.3</v>
      </c>
      <c r="O75" s="31">
        <v>6.6</v>
      </c>
      <c r="P75" s="31">
        <v>6</v>
      </c>
      <c r="Q75" s="31">
        <v>5.3</v>
      </c>
      <c r="R75" s="31">
        <v>4.8</v>
      </c>
    </row>
    <row r="77" spans="4:21" s="7" customFormat="1" ht="14.1" customHeight="1" x14ac:dyDescent="0.25">
      <c r="D77" s="58" t="s">
        <v>151</v>
      </c>
      <c r="G77" s="41"/>
    </row>
    <row r="78" spans="4:21" s="7" customFormat="1" ht="14.1" customHeight="1" x14ac:dyDescent="0.25">
      <c r="D78" s="13" t="s">
        <v>10</v>
      </c>
      <c r="E78" s="13"/>
      <c r="F78" s="13"/>
      <c r="G78" s="22" t="s">
        <v>134</v>
      </c>
      <c r="H78" s="13"/>
      <c r="I78" s="17">
        <f>I30</f>
        <v>521.77499999999998</v>
      </c>
      <c r="J78" s="17">
        <f>J30</f>
        <v>629.846</v>
      </c>
      <c r="K78" s="17">
        <f>K30</f>
        <v>759.90899999999999</v>
      </c>
      <c r="L78" s="17">
        <f>L30</f>
        <v>890.70399999999995</v>
      </c>
      <c r="M78" s="17">
        <f>M30</f>
        <v>1075.348</v>
      </c>
      <c r="N78" s="17">
        <f>N30</f>
        <v>1255.7739999999999</v>
      </c>
      <c r="O78" s="17">
        <f>O30</f>
        <v>1477.423</v>
      </c>
      <c r="P78" s="17">
        <f>P30</f>
        <v>1694.335</v>
      </c>
      <c r="Q78" s="17">
        <f>Q30</f>
        <v>1885.31</v>
      </c>
      <c r="R78" s="17">
        <f>R30</f>
        <v>2141.8879999999999</v>
      </c>
    </row>
    <row r="79" spans="4:21" s="7" customFormat="1" ht="14.1" customHeight="1" x14ac:dyDescent="0.25">
      <c r="D79" s="52" t="s">
        <v>154</v>
      </c>
      <c r="E79" s="13"/>
      <c r="F79" s="13"/>
      <c r="G79" s="22" t="s">
        <v>134</v>
      </c>
      <c r="H79" s="13"/>
      <c r="I79" s="17">
        <f>-I81/I9*I10</f>
        <v>-148.37838107710363</v>
      </c>
      <c r="J79" s="17">
        <f>-J81/J9*J10</f>
        <v>-167.81056698231828</v>
      </c>
      <c r="K79" s="17">
        <f>-K81/K9*K10</f>
        <v>-179.02043588734713</v>
      </c>
      <c r="L79" s="17">
        <f>-L81/L9*L10</f>
        <v>-208.74433720695694</v>
      </c>
      <c r="M79" s="17">
        <f>-M81/M9*M10</f>
        <v>-236.08237669571304</v>
      </c>
      <c r="N79" s="17">
        <f>-N81/N9*N10</f>
        <v>-274.59300935337876</v>
      </c>
      <c r="O79" s="17">
        <f>-O81/O9*O10</f>
        <v>-325.25881533115989</v>
      </c>
      <c r="P79" s="17">
        <f>-P81/P9*P10</f>
        <v>-457.08771351630344</v>
      </c>
      <c r="Q79" s="17">
        <f>-Q81/Q9*Q10</f>
        <v>-532.72617499799321</v>
      </c>
      <c r="R79" s="17">
        <f>-R81/R9*R10</f>
        <v>-576.93473376711529</v>
      </c>
    </row>
    <row r="80" spans="4:21" s="7" customFormat="1" ht="14.1" customHeight="1" x14ac:dyDescent="0.25">
      <c r="D80" s="52" t="s">
        <v>229</v>
      </c>
      <c r="E80" s="13"/>
      <c r="F80" s="13"/>
      <c r="G80" s="22" t="s">
        <v>134</v>
      </c>
      <c r="H80" s="13"/>
      <c r="I80" s="17">
        <f t="shared" ref="I80:P80" si="54">I81-I79</f>
        <v>-205.97961892289638</v>
      </c>
      <c r="J80" s="17">
        <f t="shared" si="54"/>
        <v>-254.88843301768168</v>
      </c>
      <c r="K80" s="17">
        <f t="shared" si="54"/>
        <v>-334.20556411265284</v>
      </c>
      <c r="L80" s="17">
        <f t="shared" si="54"/>
        <v>-420.32766279304292</v>
      </c>
      <c r="M80" s="17">
        <f t="shared" si="54"/>
        <v>-502.65962330428692</v>
      </c>
      <c r="N80" s="17">
        <f t="shared" si="54"/>
        <v>-498.77999064662129</v>
      </c>
      <c r="O80" s="17">
        <f t="shared" si="54"/>
        <v>-642.32018466884017</v>
      </c>
      <c r="P80" s="17">
        <f t="shared" si="54"/>
        <v>-671.59928648369646</v>
      </c>
      <c r="Q80" s="17">
        <f>Q81-Q79</f>
        <v>-595.79382500200677</v>
      </c>
      <c r="R80" s="17">
        <f>R81-R79</f>
        <v>-630.95826623288474</v>
      </c>
    </row>
    <row r="81" spans="4:18" s="7" customFormat="1" ht="14.1" customHeight="1" x14ac:dyDescent="0.25">
      <c r="D81" s="13" t="s">
        <v>377</v>
      </c>
      <c r="E81" s="13"/>
      <c r="F81" s="13"/>
      <c r="G81" s="22" t="s">
        <v>134</v>
      </c>
      <c r="H81" s="13"/>
      <c r="I81" s="17">
        <f>I48</f>
        <v>-354.358</v>
      </c>
      <c r="J81" s="17">
        <f>J48</f>
        <v>-422.69899999999996</v>
      </c>
      <c r="K81" s="17">
        <f>K48</f>
        <v>-513.226</v>
      </c>
      <c r="L81" s="17">
        <f>L48</f>
        <v>-629.07199999999989</v>
      </c>
      <c r="M81" s="17">
        <f>M48</f>
        <v>-738.74199999999996</v>
      </c>
      <c r="N81" s="17">
        <f>N48</f>
        <v>-773.37300000000005</v>
      </c>
      <c r="O81" s="17">
        <f>O48</f>
        <v>-967.57900000000006</v>
      </c>
      <c r="P81" s="17">
        <f>P48</f>
        <v>-1128.6869999999999</v>
      </c>
      <c r="Q81" s="17">
        <f>Q48</f>
        <v>-1128.52</v>
      </c>
      <c r="R81" s="17">
        <f>R48</f>
        <v>-1207.893</v>
      </c>
    </row>
    <row r="82" spans="4:18" s="7" customFormat="1" ht="14.1" customHeight="1" x14ac:dyDescent="0.25">
      <c r="D82" s="65" t="s">
        <v>280</v>
      </c>
      <c r="E82" s="26"/>
      <c r="F82" s="13"/>
      <c r="G82" s="22" t="s">
        <v>134</v>
      </c>
      <c r="H82" s="13"/>
      <c r="I82" s="17">
        <f>+I32</f>
        <v>-60.5</v>
      </c>
      <c r="J82" s="17">
        <f>+J32</f>
        <v>-75.7</v>
      </c>
      <c r="K82" s="17">
        <f>+K32</f>
        <v>-40.151000000000003</v>
      </c>
      <c r="L82" s="17">
        <f>+L32</f>
        <v>-47.5</v>
      </c>
      <c r="M82" s="17">
        <f>+M32</f>
        <v>-52</v>
      </c>
      <c r="N82" s="17">
        <f>+N32</f>
        <v>-51.5</v>
      </c>
      <c r="O82" s="17">
        <f>+O32</f>
        <v>-68.7</v>
      </c>
      <c r="P82" s="17">
        <f>+P32</f>
        <v>-94.1</v>
      </c>
      <c r="Q82" s="17">
        <f>+Q32</f>
        <v>-117.8</v>
      </c>
      <c r="R82" s="17">
        <f>+R32</f>
        <v>-155.1</v>
      </c>
    </row>
    <row r="83" spans="4:18" s="7" customFormat="1" ht="14.1" customHeight="1" x14ac:dyDescent="0.25">
      <c r="D83" s="65" t="s">
        <v>14</v>
      </c>
      <c r="E83" s="26"/>
      <c r="F83" s="13"/>
      <c r="G83" s="22" t="s">
        <v>134</v>
      </c>
      <c r="H83" s="13"/>
      <c r="I83" s="17">
        <f>+I53</f>
        <v>4.2999999999999997E-2</v>
      </c>
      <c r="J83" s="17">
        <f>+J53</f>
        <v>0.371</v>
      </c>
      <c r="K83" s="17">
        <f>+K53</f>
        <v>0.46400000000000002</v>
      </c>
      <c r="L83" s="17">
        <f>+L53</f>
        <v>-2.3220000000000001</v>
      </c>
      <c r="M83" s="17">
        <f>+M53</f>
        <v>2.0350000000000001</v>
      </c>
      <c r="N83" s="17">
        <f>+N53</f>
        <v>-14.206</v>
      </c>
      <c r="O83" s="17">
        <f>+O53</f>
        <v>-8.4480000000000004</v>
      </c>
      <c r="P83" s="17">
        <f>+P53</f>
        <v>2.4239999999999999</v>
      </c>
      <c r="Q83" s="17">
        <f>+Q53</f>
        <v>6.3090000000000002</v>
      </c>
      <c r="R83" s="17">
        <f>+R53</f>
        <v>19.594000000000001</v>
      </c>
    </row>
    <row r="84" spans="4:18" s="7" customFormat="1" ht="14.1" customHeight="1" x14ac:dyDescent="0.25">
      <c r="D84" s="65" t="s">
        <v>148</v>
      </c>
      <c r="E84" s="26"/>
      <c r="F84" s="13"/>
      <c r="G84" s="22" t="s">
        <v>134</v>
      </c>
      <c r="H84" s="13"/>
      <c r="I84" s="17">
        <f>+I54</f>
        <v>0</v>
      </c>
      <c r="J84" s="17">
        <f>+J54</f>
        <v>0</v>
      </c>
      <c r="K84" s="17">
        <f>+K54</f>
        <v>0</v>
      </c>
      <c r="L84" s="17">
        <f>+L54</f>
        <v>-8.6</v>
      </c>
      <c r="M84" s="17">
        <f>+M54</f>
        <v>-8.3000000000000007</v>
      </c>
      <c r="N84" s="17">
        <f>+N54</f>
        <v>-7.8</v>
      </c>
      <c r="O84" s="17">
        <f>+O54</f>
        <v>-9.8000000000000007</v>
      </c>
      <c r="P84" s="17">
        <f>+P54</f>
        <v>-8.8000000000000007</v>
      </c>
      <c r="Q84" s="17">
        <f>+Q54</f>
        <v>-17.3</v>
      </c>
      <c r="R84" s="17">
        <f>+R54</f>
        <v>-16.7</v>
      </c>
    </row>
    <row r="85" spans="4:18" s="7" customFormat="1" ht="14.1" customHeight="1" x14ac:dyDescent="0.25">
      <c r="D85" s="65" t="s">
        <v>283</v>
      </c>
      <c r="E85" s="26"/>
      <c r="F85" s="13"/>
      <c r="G85" s="22" t="s">
        <v>134</v>
      </c>
      <c r="H85" s="13"/>
      <c r="I85" s="44">
        <v>0</v>
      </c>
      <c r="J85" s="44">
        <v>0</v>
      </c>
      <c r="K85" s="44">
        <v>-78.784000000000006</v>
      </c>
      <c r="L85" s="44">
        <v>-92.7</v>
      </c>
      <c r="M85" s="44">
        <v>-110.2</v>
      </c>
      <c r="N85" s="44">
        <v>-124.2</v>
      </c>
      <c r="O85" s="44">
        <v>-137.6</v>
      </c>
      <c r="P85" s="44">
        <v>-154.4</v>
      </c>
      <c r="Q85" s="44">
        <v>-155.9</v>
      </c>
      <c r="R85" s="44">
        <v>-167.6</v>
      </c>
    </row>
    <row r="86" spans="4:18" s="7" customFormat="1" ht="14.1" customHeight="1" x14ac:dyDescent="0.25">
      <c r="D86" s="65" t="s">
        <v>437</v>
      </c>
      <c r="E86" s="26"/>
      <c r="F86" s="13"/>
      <c r="G86" s="22" t="s">
        <v>134</v>
      </c>
      <c r="H86" s="13"/>
      <c r="I86" s="44">
        <v>0</v>
      </c>
      <c r="J86" s="44">
        <v>0</v>
      </c>
      <c r="K86" s="44">
        <v>0</v>
      </c>
      <c r="L86" s="44">
        <v>0</v>
      </c>
      <c r="M86" s="44">
        <v>-34.588999999999999</v>
      </c>
      <c r="N86" s="44">
        <v>-42.078000000000003</v>
      </c>
      <c r="O86" s="44">
        <v>-45.975627353626798</v>
      </c>
      <c r="P86" s="44">
        <v>-49.15403653767541</v>
      </c>
      <c r="Q86" s="44">
        <v>-54.421974819402998</v>
      </c>
      <c r="R86" s="334">
        <v>-60.949615108210601</v>
      </c>
    </row>
    <row r="87" spans="4:18" s="7" customFormat="1" ht="14.1" customHeight="1" thickBot="1" x14ac:dyDescent="0.3">
      <c r="D87" s="28" t="s">
        <v>431</v>
      </c>
      <c r="E87" s="77"/>
      <c r="F87" s="28"/>
      <c r="G87" s="57" t="s">
        <v>134</v>
      </c>
      <c r="H87" s="28"/>
      <c r="I87" s="267">
        <f>+'Annual CF'!D20</f>
        <v>9.5439999999999969</v>
      </c>
      <c r="J87" s="267">
        <f>+'Annual CF'!E20</f>
        <v>32.238999999999997</v>
      </c>
      <c r="K87" s="267">
        <f>+'Annual CF'!F20</f>
        <v>34.073999999999998</v>
      </c>
      <c r="L87" s="267">
        <f>+'Annual CF'!G20</f>
        <v>14.388999999999996</v>
      </c>
      <c r="M87" s="267">
        <f>+'Annual CF'!H20</f>
        <v>46.906000000000006</v>
      </c>
      <c r="N87" s="267">
        <f>+'Annual CF'!I20</f>
        <v>67.134508416164522</v>
      </c>
      <c r="O87" s="267">
        <f>+'Annual CF'!J20</f>
        <v>-244.43800131162959</v>
      </c>
      <c r="P87" s="267">
        <f>+'Annual CF'!K20</f>
        <v>-138.44467315487509</v>
      </c>
      <c r="Q87" s="267">
        <f>+'Annual CF'!L20</f>
        <v>86.31243220747335</v>
      </c>
      <c r="R87" s="267">
        <f>+'Annual CF'!M20</f>
        <v>-58.897876584545003</v>
      </c>
    </row>
    <row r="88" spans="4:18" s="7" customFormat="1" ht="14.1" customHeight="1" thickBot="1" x14ac:dyDescent="0.3">
      <c r="D88" s="85" t="s">
        <v>170</v>
      </c>
      <c r="E88" s="90"/>
      <c r="F88" s="87"/>
      <c r="G88" s="88" t="s">
        <v>134</v>
      </c>
      <c r="H88" s="87"/>
      <c r="I88" s="89">
        <f t="shared" ref="I88:Q88" si="55">I78+I81+I82+I83+I84+I85+I87+I86</f>
        <v>116.50399999999998</v>
      </c>
      <c r="J88" s="89">
        <f t="shared" si="55"/>
        <v>164.05700000000007</v>
      </c>
      <c r="K88" s="89">
        <f t="shared" si="55"/>
        <v>162.286</v>
      </c>
      <c r="L88" s="89">
        <f t="shared" si="55"/>
        <v>124.89900000000006</v>
      </c>
      <c r="M88" s="89">
        <f t="shared" si="55"/>
        <v>180.45800000000003</v>
      </c>
      <c r="N88" s="89">
        <f t="shared" si="55"/>
        <v>309.75150841616437</v>
      </c>
      <c r="O88" s="89">
        <f t="shared" si="55"/>
        <v>-5.1176286652564542</v>
      </c>
      <c r="P88" s="89">
        <f t="shared" si="55"/>
        <v>123.17329030744955</v>
      </c>
      <c r="Q88" s="89">
        <f t="shared" si="55"/>
        <v>503.98945738807038</v>
      </c>
      <c r="R88" s="89">
        <f t="shared" ref="R88" si="56">R78+R81+R82+R83+R84+R85+R87+R86</f>
        <v>494.34150830724428</v>
      </c>
    </row>
    <row r="89" spans="4:18" s="7" customFormat="1" ht="14.1" customHeight="1" thickBot="1" x14ac:dyDescent="0.3">
      <c r="D89" s="7" t="s">
        <v>97</v>
      </c>
      <c r="E89" s="24"/>
      <c r="G89" s="41" t="s">
        <v>134</v>
      </c>
      <c r="I89" s="268">
        <f>+'Annual CF'!D11</f>
        <v>-32.012999999999998</v>
      </c>
      <c r="J89" s="268">
        <f>+'Annual CF'!E11</f>
        <v>-25.641999999999999</v>
      </c>
      <c r="K89" s="268">
        <f>+'Annual CF'!F11</f>
        <v>-36.662999999999997</v>
      </c>
      <c r="L89" s="268">
        <f>+'Annual CF'!G11</f>
        <v>-40.255000000000003</v>
      </c>
      <c r="M89" s="268">
        <f>+'Annual CF'!H11</f>
        <v>-48.558</v>
      </c>
      <c r="N89" s="268">
        <f>+'Annual CF'!I11</f>
        <v>-33.676000000000002</v>
      </c>
      <c r="O89" s="268">
        <f>+'Annual CF'!J11</f>
        <v>-61.589113640128112</v>
      </c>
      <c r="P89" s="268">
        <f>+'Annual CF'!K11</f>
        <v>-77.132999999999996</v>
      </c>
      <c r="Q89" s="268">
        <f>+'Annual CF'!L11</f>
        <v>-91.239000000000004</v>
      </c>
      <c r="R89" s="268">
        <f>+'Annual CF'!M11</f>
        <v>-114.63500000000001</v>
      </c>
    </row>
    <row r="90" spans="4:18" s="7" customFormat="1" ht="14.1" customHeight="1" thickBot="1" x14ac:dyDescent="0.3">
      <c r="D90" s="85" t="s">
        <v>171</v>
      </c>
      <c r="E90" s="90"/>
      <c r="F90" s="87"/>
      <c r="G90" s="88" t="s">
        <v>134</v>
      </c>
      <c r="H90" s="87"/>
      <c r="I90" s="89">
        <f>+SUM(I88:I89)</f>
        <v>84.490999999999985</v>
      </c>
      <c r="J90" s="89">
        <f>+SUM(J88:J89)</f>
        <v>138.41500000000008</v>
      </c>
      <c r="K90" s="89">
        <f t="shared" ref="K90:Q90" si="57">+SUM(K88:K89)</f>
        <v>125.623</v>
      </c>
      <c r="L90" s="89">
        <f t="shared" si="57"/>
        <v>84.644000000000062</v>
      </c>
      <c r="M90" s="89">
        <f t="shared" si="57"/>
        <v>131.90000000000003</v>
      </c>
      <c r="N90" s="89">
        <f t="shared" si="57"/>
        <v>276.07550841616438</v>
      </c>
      <c r="O90" s="89">
        <f t="shared" si="57"/>
        <v>-66.706742305384566</v>
      </c>
      <c r="P90" s="89">
        <f t="shared" si="57"/>
        <v>46.040290307449553</v>
      </c>
      <c r="Q90" s="89">
        <f t="shared" si="57"/>
        <v>412.75045738807034</v>
      </c>
      <c r="R90" s="89">
        <f t="shared" ref="R90" si="58">+SUM(R88:R89)</f>
        <v>379.70650830724429</v>
      </c>
    </row>
    <row r="91" spans="4:18" s="7" customFormat="1" ht="14.1" customHeight="1" x14ac:dyDescent="0.25">
      <c r="D91" s="12" t="s">
        <v>181</v>
      </c>
      <c r="E91" s="105"/>
      <c r="F91" s="12"/>
      <c r="G91" s="39" t="s">
        <v>134</v>
      </c>
      <c r="H91" s="12"/>
      <c r="I91" s="269">
        <f>('Annual CF'!D39)</f>
        <v>-150.786</v>
      </c>
      <c r="J91" s="269">
        <f>('Annual CF'!E39)</f>
        <v>-155.244</v>
      </c>
      <c r="K91" s="269">
        <f>('Annual CF'!F39)</f>
        <v>-181.41900000000001</v>
      </c>
      <c r="L91" s="269">
        <f>('Annual CF'!G39)</f>
        <v>-194.21199999999999</v>
      </c>
      <c r="M91" s="269">
        <f>('Annual CF'!H39)</f>
        <v>-209.25899999999999</v>
      </c>
      <c r="N91" s="269">
        <f>('Annual CF'!I39)</f>
        <v>-219.40899999999999</v>
      </c>
      <c r="O91" s="269">
        <f>('Annual CF'!J39)</f>
        <v>-263.04700000000003</v>
      </c>
      <c r="P91" s="269">
        <f>('Annual CF'!K39)</f>
        <v>-303.86399999999998</v>
      </c>
      <c r="Q91" s="269">
        <f>('Annual CF'!L39)</f>
        <v>-451.90600000000001</v>
      </c>
      <c r="R91" s="269">
        <f>('Annual CF'!M39)</f>
        <v>-464.834</v>
      </c>
    </row>
    <row r="92" spans="4:18" s="7" customFormat="1" ht="14.1" customHeight="1" x14ac:dyDescent="0.25">
      <c r="D92" s="13" t="s">
        <v>172</v>
      </c>
      <c r="E92" s="77"/>
      <c r="F92" s="28"/>
      <c r="G92" s="22" t="s">
        <v>134</v>
      </c>
      <c r="H92" s="28"/>
      <c r="I92" s="266">
        <f>('Annual CF'!D40+'Annual CF'!D41+'Annual CF'!D43+'Annual CF'!D47)</f>
        <v>-151.41</v>
      </c>
      <c r="J92" s="266">
        <f>('Annual CF'!E40+'Annual CF'!E41+'Annual CF'!E43+'Annual CF'!E47)</f>
        <v>-14.934000000000001</v>
      </c>
      <c r="K92" s="266">
        <f>('Annual CF'!F40+'Annual CF'!F41+'Annual CF'!F43+'Annual CF'!F47)</f>
        <v>-73.971000000000004</v>
      </c>
      <c r="L92" s="266">
        <f>('Annual CF'!G40+'Annual CF'!G41+'Annual CF'!G43+'Annual CF'!G47)</f>
        <v>-41.1</v>
      </c>
      <c r="M92" s="266">
        <f>('Annual CF'!H40+'Annual CF'!H41+'Annual CF'!H43+'Annual CF'!H47)</f>
        <v>-16.541999999999998</v>
      </c>
      <c r="N92" s="266">
        <f>('Annual CF'!I40+'Annual CF'!I41+'Annual CF'!I43+'Annual CF'!I47)</f>
        <v>7.1500000000000021</v>
      </c>
      <c r="O92" s="266">
        <f>('Annual CF'!J40+'Annual CF'!J41+'Annual CF'!J43+'Annual CF'!J47)</f>
        <v>-98.795000000000002</v>
      </c>
      <c r="P92" s="266">
        <f>('Annual CF'!K40+'Annual CF'!K41+'Annual CF'!K43+'Annual CF'!K47)</f>
        <v>-17.483999999999998</v>
      </c>
      <c r="Q92" s="266">
        <f>('Annual CF'!L40+'Annual CF'!L41+'Annual CF'!L43+'Annual CF'!L47)</f>
        <v>-27.268000000000001</v>
      </c>
      <c r="R92" s="266">
        <f>('Annual CF'!M40+'Annual CF'!M41+'Annual CF'!M43+'Annual CF'!M47)</f>
        <v>-12.904</v>
      </c>
    </row>
    <row r="93" spans="4:18" s="7" customFormat="1" ht="14.1" customHeight="1" x14ac:dyDescent="0.25">
      <c r="D93" s="28" t="s">
        <v>439</v>
      </c>
      <c r="E93" s="77"/>
      <c r="F93" s="28"/>
      <c r="G93" s="22" t="s">
        <v>134</v>
      </c>
      <c r="H93" s="28"/>
      <c r="I93" s="266">
        <f>+('Annual CF'!D35+'Annual CF'!D36+'Annual CF'!D37+'Annual CF'!D38+'Annual CF'!D48+'Annual CF'!D44+'Annual CF'!D46+'Annual CF'!D42)-I86</f>
        <v>463.45600000000002</v>
      </c>
      <c r="J93" s="266">
        <f>+('Annual CF'!E35+'Annual CF'!E36+'Annual CF'!E37+'Annual CF'!E38+'Annual CF'!E48+'Annual CF'!E44+'Annual CF'!E46+'Annual CF'!E42)-J86</f>
        <v>237.18600000000001</v>
      </c>
      <c r="K93" s="266">
        <f>+('Annual CF'!F35+'Annual CF'!F36+'Annual CF'!F37+'Annual CF'!F38+'Annual CF'!F48+'Annual CF'!F44+'Annual CF'!F46+'Annual CF'!F42)-K86</f>
        <v>179.94700000000012</v>
      </c>
      <c r="L93" s="266">
        <f>+('Annual CF'!G35+'Annual CF'!G36+'Annual CF'!G37+'Annual CF'!G38+'Annual CF'!G48+'Annual CF'!G44+'Annual CF'!G46+'Annual CF'!G42)-L86</f>
        <v>550.98500000000013</v>
      </c>
      <c r="M93" s="266">
        <f>+('Annual CF'!H35+'Annual CF'!H36+'Annual CF'!H37+'Annual CF'!H38+'Annual CF'!H48+'Annual CF'!H44+'Annual CF'!H46+'Annual CF'!H42)-M86</f>
        <v>251.35900000000001</v>
      </c>
      <c r="N93" s="266">
        <f>+('Annual CF'!I35+'Annual CF'!I36+'Annual CF'!I37+'Annual CF'!I38+'Annual CF'!I48+'Annual CF'!I44+'Annual CF'!I46+'Annual CF'!I42)-N86</f>
        <v>68.817491583835434</v>
      </c>
      <c r="O93" s="266">
        <f>+('Annual CF'!J35+'Annual CF'!J36+'Annual CF'!J37+'Annual CF'!J38+'Annual CF'!J48+'Annual CF'!J44+'Annual CF'!J46+'Annual CF'!J42)-O86</f>
        <v>2074.6137088092919</v>
      </c>
      <c r="P93" s="266">
        <f>+('Annual CF'!K35+'Annual CF'!K36+'Annual CF'!K37+'Annual CF'!K38+'Annual CF'!K48+'Annual CF'!K44+'Annual CF'!K46+'Annual CF'!K42)-P86</f>
        <v>330.27170969255053</v>
      </c>
      <c r="Q93" s="266">
        <f>+('Annual CF'!L35+'Annual CF'!L36+'Annual CF'!L37+'Annual CF'!L38+'Annual CF'!L48+'Annual CF'!L44+'Annual CF'!L46+'Annual CF'!L42)-Q86</f>
        <v>111.91497481940294</v>
      </c>
      <c r="R93" s="266">
        <f>+('Annual CF'!M35+'Annual CF'!M36+'Annual CF'!M37+'Annual CF'!M38+'Annual CF'!M48+'Annual CF'!M44+'Annual CF'!M46+'Annual CF'!M42)-R86</f>
        <v>136.79061510821049</v>
      </c>
    </row>
    <row r="94" spans="4:18" s="7" customFormat="1" ht="14.1" customHeight="1" x14ac:dyDescent="0.25">
      <c r="D94" s="28" t="s">
        <v>182</v>
      </c>
      <c r="E94" s="77"/>
      <c r="F94" s="28"/>
      <c r="G94" s="22" t="s">
        <v>134</v>
      </c>
      <c r="H94" s="28"/>
      <c r="I94" s="266">
        <f>('Annual CF'!D45)</f>
        <v>-161.327</v>
      </c>
      <c r="J94" s="266">
        <f>('Annual CF'!E45)</f>
        <v>-110</v>
      </c>
      <c r="K94" s="266">
        <f>('Annual CF'!F45)</f>
        <v>0</v>
      </c>
      <c r="L94" s="266">
        <f>('Annual CF'!G45)</f>
        <v>-370.52800000000002</v>
      </c>
      <c r="M94" s="266">
        <f>('Annual CF'!H45)</f>
        <v>0</v>
      </c>
      <c r="N94" s="266">
        <f>('Annual CF'!I45)</f>
        <v>0</v>
      </c>
      <c r="O94" s="266">
        <f>('Annual CF'!J45)</f>
        <v>-1703.787</v>
      </c>
      <c r="P94" s="266">
        <f>('Annual CF'!K45)</f>
        <v>0</v>
      </c>
      <c r="Q94" s="266">
        <f>('Annual CF'!L45)</f>
        <v>0</v>
      </c>
      <c r="R94" s="266">
        <f>('Annual CF'!M45)</f>
        <v>0</v>
      </c>
    </row>
    <row r="95" spans="4:18" s="7" customFormat="1" ht="14.1" customHeight="1" x14ac:dyDescent="0.25">
      <c r="D95" s="28" t="s">
        <v>230</v>
      </c>
      <c r="E95" s="77"/>
      <c r="F95" s="28"/>
      <c r="G95" s="22" t="s">
        <v>134</v>
      </c>
      <c r="H95" s="28"/>
      <c r="I95" s="267">
        <f>('Annual CF'!D27+'Annual CF'!D28+'Annual CF'!D29+'Annual CF'!D30+'Annual CF'!D31)</f>
        <v>-48.496000000000002</v>
      </c>
      <c r="J95" s="267">
        <f>('Annual CF'!E27+'Annual CF'!E28+'Annual CF'!E29+'Annual CF'!E30+'Annual CF'!E31)</f>
        <v>-64.921999999999997</v>
      </c>
      <c r="K95" s="267">
        <f>('Annual CF'!F27+'Annual CF'!F28+'Annual CF'!F29+'Annual CF'!F30+'Annual CF'!F31)</f>
        <v>-7.6670000000000007</v>
      </c>
      <c r="L95" s="267">
        <f>('Annual CF'!G27+'Annual CF'!G28+'Annual CF'!G29+'Annual CF'!G30+'Annual CF'!G31)</f>
        <v>-7.9329999999999998</v>
      </c>
      <c r="M95" s="267">
        <f>('Annual CF'!H27+'Annual CF'!H28+'Annual CF'!H29+'Annual CF'!H30+'Annual CF'!H31)</f>
        <v>-93.304000000000002</v>
      </c>
      <c r="N95" s="267">
        <f>('Annual CF'!I27+'Annual CF'!I28+'Annual CF'!I29+'Annual CF'!I30+'Annual CF'!I31)</f>
        <v>-1.63</v>
      </c>
      <c r="O95" s="267">
        <f>('Annual CF'!J27+'Annual CF'!J28+'Annual CF'!J29+'Annual CF'!J30+'Annual CF'!J31)</f>
        <v>-1</v>
      </c>
      <c r="P95" s="267">
        <f>('Annual CF'!K27+'Annual CF'!K28+'Annual CF'!K29+'Annual CF'!K30+'Annual CF'!K31)</f>
        <v>0</v>
      </c>
      <c r="Q95" s="267">
        <f>('Annual CF'!L27+'Annual CF'!L28+'Annual CF'!L29+'Annual CF'!L30+'Annual CF'!L31)</f>
        <v>0</v>
      </c>
      <c r="R95" s="267">
        <f>('Annual CF'!M27+'Annual CF'!M28+'Annual CF'!M29+'Annual CF'!M30+'Annual CF'!M31)</f>
        <v>0</v>
      </c>
    </row>
    <row r="96" spans="4:18" s="7" customFormat="1" ht="14.1" customHeight="1" x14ac:dyDescent="0.25">
      <c r="D96" s="75" t="s">
        <v>416</v>
      </c>
      <c r="E96" s="77"/>
      <c r="F96" s="28"/>
      <c r="G96" s="22" t="s">
        <v>134</v>
      </c>
      <c r="H96" s="28"/>
      <c r="I96" s="267">
        <f>+'Annual IS'!D33</f>
        <v>-21.14</v>
      </c>
      <c r="J96" s="267">
        <f>+'Annual IS'!E33</f>
        <v>-28.7</v>
      </c>
      <c r="K96" s="267">
        <f>+'Annual IS'!F33</f>
        <v>-57.099999999999994</v>
      </c>
      <c r="L96" s="267">
        <f>+'Annual IS'!G33</f>
        <v>-27.1</v>
      </c>
      <c r="M96" s="267">
        <f>+'Annual IS'!H33</f>
        <v>-58.2</v>
      </c>
      <c r="N96" s="267">
        <f>+'Annual IS'!I33</f>
        <v>-66.400000000000006</v>
      </c>
      <c r="O96" s="267">
        <f>+'Annual IS'!J33</f>
        <v>-24.61</v>
      </c>
      <c r="P96" s="267">
        <f>+'Annual IS'!K33</f>
        <v>-35.49</v>
      </c>
      <c r="Q96" s="267">
        <f>+'Annual IS'!L33</f>
        <v>-42.46</v>
      </c>
      <c r="R96" s="267">
        <f>+'Annual IS'!M33</f>
        <v>-32.15</v>
      </c>
    </row>
    <row r="97" spans="1:22" s="7" customFormat="1" ht="14.1" customHeight="1" thickBot="1" x14ac:dyDescent="0.3">
      <c r="D97" s="78" t="s">
        <v>184</v>
      </c>
      <c r="E97" s="77"/>
      <c r="F97" s="28"/>
      <c r="G97" s="57" t="s">
        <v>134</v>
      </c>
      <c r="H97" s="28"/>
      <c r="I97" s="79">
        <f>I98-SUM(I90:I96)</f>
        <v>-14.945000000000004</v>
      </c>
      <c r="J97" s="79">
        <f t="shared" ref="J97:Q97" si="59">J98-SUM(J90:J96)</f>
        <v>-2.2950000000000905</v>
      </c>
      <c r="K97" s="79">
        <f t="shared" si="59"/>
        <v>23.042999999999875</v>
      </c>
      <c r="L97" s="79">
        <f t="shared" si="59"/>
        <v>-0.27600000000021296</v>
      </c>
      <c r="M97" s="79">
        <f t="shared" si="59"/>
        <v>-1.8000000000000504</v>
      </c>
      <c r="N97" s="79">
        <f t="shared" si="59"/>
        <v>22.84400000000015</v>
      </c>
      <c r="O97" s="79">
        <f>O98-SUM(O90:O96)</f>
        <v>-0.62096650390724051</v>
      </c>
      <c r="P97" s="79">
        <f t="shared" si="59"/>
        <v>7.9999999998889848E-3</v>
      </c>
      <c r="Q97" s="79">
        <f t="shared" si="59"/>
        <v>-24.19443220747328</v>
      </c>
      <c r="R97" s="79">
        <f t="shared" ref="R97" si="60">R98-SUM(R90:R96)</f>
        <v>3.2258765845452189</v>
      </c>
    </row>
    <row r="98" spans="1:22" s="7" customFormat="1" ht="14.1" customHeight="1" thickBot="1" x14ac:dyDescent="0.3">
      <c r="D98" s="87" t="s">
        <v>153</v>
      </c>
      <c r="E98" s="90"/>
      <c r="F98" s="87"/>
      <c r="G98" s="88" t="s">
        <v>134</v>
      </c>
      <c r="H98" s="87"/>
      <c r="I98" s="270">
        <f>+'Annual CF'!D53</f>
        <v>-0.157</v>
      </c>
      <c r="J98" s="270">
        <f>+'Annual CF'!E53</f>
        <v>-0.49399999999999999</v>
      </c>
      <c r="K98" s="270">
        <f>+'Annual CF'!F53</f>
        <v>8.4559999999999995</v>
      </c>
      <c r="L98" s="270">
        <f>+'Annual CF'!G53</f>
        <v>-5.52</v>
      </c>
      <c r="M98" s="270">
        <f>+'Annual CF'!H53</f>
        <v>4.1539999999999999</v>
      </c>
      <c r="N98" s="270">
        <f>+'Annual CF'!I53</f>
        <v>87.447999999999993</v>
      </c>
      <c r="O98" s="270">
        <f>+'Annual CF'!J53</f>
        <v>-83.953000000000003</v>
      </c>
      <c r="P98" s="270">
        <f>+'Annual CF'!K53</f>
        <v>19.481999999999999</v>
      </c>
      <c r="Q98" s="270">
        <f>+'Annual CF'!L53</f>
        <v>-21.163</v>
      </c>
      <c r="R98" s="270">
        <f>+'Annual CF'!M53</f>
        <v>9.8350000000000009</v>
      </c>
    </row>
    <row r="99" spans="1:22" s="7" customFormat="1" ht="14.1" customHeight="1" x14ac:dyDescent="0.25">
      <c r="A99" s="7" t="s">
        <v>53</v>
      </c>
      <c r="E99" s="32"/>
      <c r="G99" s="41"/>
    </row>
    <row r="100" spans="1:22" s="7" customFormat="1" ht="14.1" customHeight="1" x14ac:dyDescent="0.25">
      <c r="C100" s="46" t="s">
        <v>158</v>
      </c>
      <c r="E100" s="32"/>
      <c r="G100" s="41"/>
    </row>
    <row r="101" spans="1:22" s="7" customFormat="1" ht="14.1" customHeight="1" x14ac:dyDescent="0.25">
      <c r="D101" s="13" t="s">
        <v>159</v>
      </c>
      <c r="E101" s="26"/>
      <c r="F101" s="13"/>
      <c r="G101" s="22" t="s">
        <v>134</v>
      </c>
      <c r="H101" s="13"/>
      <c r="I101" s="17">
        <f>I28</f>
        <v>863.76199999999994</v>
      </c>
      <c r="J101" s="17">
        <f>J28</f>
        <v>997.42100000000005</v>
      </c>
      <c r="K101" s="17">
        <f>K28</f>
        <v>1158</v>
      </c>
      <c r="L101" s="17">
        <f>L28</f>
        <v>1329.5360000000001</v>
      </c>
      <c r="M101" s="17">
        <f>M28</f>
        <v>1548.9359999999999</v>
      </c>
      <c r="N101" s="17">
        <f>N28</f>
        <v>1740.5809999999999</v>
      </c>
      <c r="O101" s="17">
        <f>O28</f>
        <v>2043.673</v>
      </c>
      <c r="P101" s="17">
        <f>P28</f>
        <v>2358.1579999999999</v>
      </c>
      <c r="Q101" s="17">
        <f>Q28</f>
        <v>2635.2939999999999</v>
      </c>
      <c r="R101" s="17">
        <f>R28</f>
        <v>2947.8090000000002</v>
      </c>
      <c r="T101" s="176"/>
      <c r="U101" s="176"/>
      <c r="V101" s="176"/>
    </row>
    <row r="102" spans="1:22" s="7" customFormat="1" ht="14.1" customHeight="1" x14ac:dyDescent="0.25">
      <c r="D102" s="13" t="s">
        <v>160</v>
      </c>
      <c r="E102" s="26"/>
      <c r="F102" s="13"/>
      <c r="G102" s="22" t="s">
        <v>134</v>
      </c>
      <c r="H102" s="13"/>
      <c r="I102" s="17">
        <f>I45</f>
        <v>148.05799999999999</v>
      </c>
      <c r="J102" s="17">
        <f>J45</f>
        <v>187.06899999999999</v>
      </c>
      <c r="K102" s="17">
        <f>K45</f>
        <v>212</v>
      </c>
      <c r="L102" s="17">
        <f>L45</f>
        <v>266.82299999999998</v>
      </c>
      <c r="M102" s="17">
        <f>M45</f>
        <v>329.09800000000001</v>
      </c>
      <c r="N102" s="17">
        <f>N45</f>
        <v>338.13799999999998</v>
      </c>
      <c r="O102" s="17">
        <f>O45</f>
        <v>373.49200000000002</v>
      </c>
      <c r="P102" s="17">
        <f>P45</f>
        <v>385.95400000000001</v>
      </c>
      <c r="Q102" s="17">
        <f>Q45</f>
        <v>362.27300000000002</v>
      </c>
      <c r="R102" s="17">
        <f>R45</f>
        <v>367.36799999999999</v>
      </c>
      <c r="T102" s="176"/>
      <c r="U102" s="176"/>
      <c r="V102" s="176"/>
    </row>
    <row r="103" spans="1:22" s="7" customFormat="1" ht="14.1" customHeight="1" thickBot="1" x14ac:dyDescent="0.3">
      <c r="D103" s="13" t="s">
        <v>161</v>
      </c>
      <c r="E103" s="26"/>
      <c r="F103" s="13"/>
      <c r="G103" s="22" t="s">
        <v>134</v>
      </c>
      <c r="H103" s="13"/>
      <c r="I103" s="17">
        <f>I52</f>
        <v>0</v>
      </c>
      <c r="J103" s="17">
        <f>J52</f>
        <v>0</v>
      </c>
      <c r="K103" s="17">
        <f>K52</f>
        <v>2.1829999999999998</v>
      </c>
      <c r="L103" s="17">
        <f>L52</f>
        <v>16.167000000000002</v>
      </c>
      <c r="M103" s="17">
        <f>M52</f>
        <v>22.696000000000002</v>
      </c>
      <c r="N103" s="17">
        <f>N52</f>
        <v>60.183999999999997</v>
      </c>
      <c r="O103" s="17">
        <f>O52</f>
        <v>91.682000000000002</v>
      </c>
      <c r="P103" s="17">
        <f>P52</f>
        <v>82.91</v>
      </c>
      <c r="Q103" s="17">
        <f>Q52</f>
        <v>92.403999999999996</v>
      </c>
      <c r="R103" s="17">
        <f>R52</f>
        <v>92.840999999999994</v>
      </c>
      <c r="T103" s="176"/>
      <c r="U103" s="176"/>
      <c r="V103" s="176"/>
    </row>
    <row r="104" spans="1:22" s="7" customFormat="1" ht="14.1" customHeight="1" thickTop="1" thickBot="1" x14ac:dyDescent="0.3">
      <c r="D104" s="60" t="s">
        <v>386</v>
      </c>
      <c r="E104" s="61"/>
      <c r="F104" s="60"/>
      <c r="G104" s="62" t="s">
        <v>134</v>
      </c>
      <c r="H104" s="60"/>
      <c r="I104" s="63">
        <f>SUM(I101:I103)</f>
        <v>1011.8199999999999</v>
      </c>
      <c r="J104" s="63">
        <f t="shared" ref="J104:Q104" si="61">SUM(J101:J103)</f>
        <v>1184.49</v>
      </c>
      <c r="K104" s="63">
        <f t="shared" si="61"/>
        <v>1372.183</v>
      </c>
      <c r="L104" s="63">
        <f t="shared" si="61"/>
        <v>1612.5259999999998</v>
      </c>
      <c r="M104" s="63">
        <f t="shared" si="61"/>
        <v>1900.7299999999998</v>
      </c>
      <c r="N104" s="63">
        <f t="shared" si="61"/>
        <v>2138.9030000000002</v>
      </c>
      <c r="O104" s="63">
        <f t="shared" si="61"/>
        <v>2508.8469999999998</v>
      </c>
      <c r="P104" s="63">
        <f t="shared" si="61"/>
        <v>2827.0219999999999</v>
      </c>
      <c r="Q104" s="63">
        <f t="shared" si="61"/>
        <v>3089.971</v>
      </c>
      <c r="R104" s="63">
        <f t="shared" ref="R104" si="62">SUM(R101:R103)</f>
        <v>3408.018</v>
      </c>
      <c r="T104" s="176"/>
    </row>
    <row r="105" spans="1:22" s="7" customFormat="1" ht="14.1" customHeight="1" thickTop="1" x14ac:dyDescent="0.25">
      <c r="E105" s="32"/>
      <c r="G105" s="41"/>
    </row>
    <row r="106" spans="1:22" s="7" customFormat="1" ht="14.1" customHeight="1" x14ac:dyDescent="0.25">
      <c r="D106" s="13" t="s">
        <v>10</v>
      </c>
      <c r="E106" s="26"/>
      <c r="F106" s="13"/>
      <c r="G106" s="22" t="s">
        <v>134</v>
      </c>
      <c r="H106" s="17">
        <f>H30</f>
        <v>440.971</v>
      </c>
      <c r="I106" s="17">
        <f>I30</f>
        <v>521.77499999999998</v>
      </c>
      <c r="J106" s="17">
        <f>J30</f>
        <v>629.846</v>
      </c>
      <c r="K106" s="17">
        <f>K30</f>
        <v>759.90899999999999</v>
      </c>
      <c r="L106" s="17">
        <f>L30</f>
        <v>890.70399999999995</v>
      </c>
      <c r="M106" s="17">
        <f>M30</f>
        <v>1075.348</v>
      </c>
      <c r="N106" s="17">
        <f>N30</f>
        <v>1255.7739999999999</v>
      </c>
      <c r="O106" s="17">
        <f>O30</f>
        <v>1477.423</v>
      </c>
      <c r="P106" s="17">
        <f>P30</f>
        <v>1694.335</v>
      </c>
      <c r="Q106" s="17">
        <f>Q30</f>
        <v>1885.31</v>
      </c>
      <c r="R106" s="17">
        <f>R30</f>
        <v>2141.8879999999999</v>
      </c>
    </row>
    <row r="107" spans="1:22" s="7" customFormat="1" ht="14.1" customHeight="1" x14ac:dyDescent="0.25">
      <c r="D107" s="13" t="s">
        <v>12</v>
      </c>
      <c r="E107" s="26"/>
      <c r="F107" s="13"/>
      <c r="G107" s="22" t="s">
        <v>134</v>
      </c>
      <c r="H107" s="17">
        <f>H46</f>
        <v>-137.202</v>
      </c>
      <c r="I107" s="17">
        <f>I46</f>
        <v>-160.93299999999999</v>
      </c>
      <c r="J107" s="17">
        <f>J46</f>
        <v>-177.36099999999999</v>
      </c>
      <c r="K107" s="17">
        <f>K46</f>
        <v>-202.81899999999999</v>
      </c>
      <c r="L107" s="17">
        <f>L46</f>
        <v>-277.76799999999997</v>
      </c>
      <c r="M107" s="17">
        <f>M46</f>
        <v>-316.29700000000003</v>
      </c>
      <c r="N107" s="17">
        <f>N46</f>
        <v>-321.99900000000002</v>
      </c>
      <c r="O107" s="17">
        <f>O46</f>
        <v>-421.13900000000001</v>
      </c>
      <c r="P107" s="17">
        <f>P46</f>
        <v>-544.94899999999996</v>
      </c>
      <c r="Q107" s="17">
        <f>Q46</f>
        <v>-551.06299999999999</v>
      </c>
      <c r="R107" s="17">
        <f>R46</f>
        <v>-627.44100000000003</v>
      </c>
    </row>
    <row r="108" spans="1:22" s="7" customFormat="1" ht="14.1" customHeight="1" thickBot="1" x14ac:dyDescent="0.3">
      <c r="D108" s="13" t="s">
        <v>14</v>
      </c>
      <c r="E108" s="26"/>
      <c r="F108" s="13"/>
      <c r="G108" s="22" t="s">
        <v>134</v>
      </c>
      <c r="H108" s="17">
        <f>H53</f>
        <v>0</v>
      </c>
      <c r="I108" s="17">
        <f>I53</f>
        <v>4.2999999999999997E-2</v>
      </c>
      <c r="J108" s="17">
        <f>J53</f>
        <v>0.371</v>
      </c>
      <c r="K108" s="17">
        <f>K53</f>
        <v>0.46400000000000002</v>
      </c>
      <c r="L108" s="17">
        <f>L53</f>
        <v>-2.3220000000000001</v>
      </c>
      <c r="M108" s="17">
        <f>M53</f>
        <v>2.0350000000000001</v>
      </c>
      <c r="N108" s="17">
        <f>N53</f>
        <v>-14.206</v>
      </c>
      <c r="O108" s="17">
        <f>O53</f>
        <v>-8.4480000000000004</v>
      </c>
      <c r="P108" s="17">
        <f>P53</f>
        <v>2.4239999999999999</v>
      </c>
      <c r="Q108" s="17">
        <f>Q53</f>
        <v>6.3090000000000002</v>
      </c>
      <c r="R108" s="17">
        <f>R53</f>
        <v>19.594000000000001</v>
      </c>
    </row>
    <row r="109" spans="1:22" s="20" customFormat="1" ht="14.1" customHeight="1" thickTop="1" thickBot="1" x14ac:dyDescent="0.3">
      <c r="D109" s="92" t="s">
        <v>1</v>
      </c>
      <c r="E109" s="93"/>
      <c r="F109" s="92"/>
      <c r="G109" s="94" t="s">
        <v>134</v>
      </c>
      <c r="H109" s="95">
        <f>SUM(H106:H108)</f>
        <v>303.76900000000001</v>
      </c>
      <c r="I109" s="95">
        <f>SUM(I106:I108)</f>
        <v>360.88499999999999</v>
      </c>
      <c r="J109" s="95">
        <f t="shared" ref="J109:Q109" si="63">SUM(J106:J108)</f>
        <v>452.85599999999999</v>
      </c>
      <c r="K109" s="95">
        <f t="shared" si="63"/>
        <v>557.55400000000009</v>
      </c>
      <c r="L109" s="95">
        <f t="shared" si="63"/>
        <v>610.61399999999992</v>
      </c>
      <c r="M109" s="95">
        <f t="shared" si="63"/>
        <v>761.0859999999999</v>
      </c>
      <c r="N109" s="95">
        <f t="shared" si="63"/>
        <v>919.56899999999985</v>
      </c>
      <c r="O109" s="95">
        <f t="shared" si="63"/>
        <v>1047.836</v>
      </c>
      <c r="P109" s="95">
        <f t="shared" si="63"/>
        <v>1151.81</v>
      </c>
      <c r="Q109" s="95">
        <f t="shared" si="63"/>
        <v>1340.5559999999998</v>
      </c>
      <c r="R109" s="95">
        <f t="shared" ref="R109" si="64">SUM(R106:R108)</f>
        <v>1534.0409999999999</v>
      </c>
    </row>
    <row r="110" spans="1:22" s="7" customFormat="1" ht="14.1" customHeight="1" thickBot="1" x14ac:dyDescent="0.3">
      <c r="D110" s="75" t="s">
        <v>416</v>
      </c>
      <c r="E110" s="32"/>
      <c r="G110" s="41" t="s">
        <v>134</v>
      </c>
      <c r="I110" s="64">
        <f>I96</f>
        <v>-21.14</v>
      </c>
      <c r="J110" s="64">
        <f t="shared" ref="J110:R110" si="65">J96</f>
        <v>-28.7</v>
      </c>
      <c r="K110" s="64">
        <f t="shared" si="65"/>
        <v>-57.099999999999994</v>
      </c>
      <c r="L110" s="64">
        <f t="shared" si="65"/>
        <v>-27.1</v>
      </c>
      <c r="M110" s="64">
        <f t="shared" si="65"/>
        <v>-58.2</v>
      </c>
      <c r="N110" s="64">
        <f t="shared" si="65"/>
        <v>-66.400000000000006</v>
      </c>
      <c r="O110" s="64">
        <f t="shared" si="65"/>
        <v>-24.61</v>
      </c>
      <c r="P110" s="64">
        <f t="shared" si="65"/>
        <v>-35.49</v>
      </c>
      <c r="Q110" s="64">
        <f t="shared" si="65"/>
        <v>-42.46</v>
      </c>
      <c r="R110" s="64">
        <f t="shared" si="65"/>
        <v>-32.15</v>
      </c>
    </row>
    <row r="111" spans="1:22" s="7" customFormat="1" ht="14.1" customHeight="1" thickBot="1" x14ac:dyDescent="0.3">
      <c r="D111" s="87" t="s">
        <v>174</v>
      </c>
      <c r="E111" s="86"/>
      <c r="F111" s="87"/>
      <c r="G111" s="88" t="s">
        <v>134</v>
      </c>
      <c r="H111" s="87"/>
      <c r="I111" s="270">
        <f>+'Annual IS'!D10</f>
        <v>339.65600000000001</v>
      </c>
      <c r="J111" s="270">
        <f>+'Annual IS'!E10</f>
        <v>423.79999999999995</v>
      </c>
      <c r="K111" s="270">
        <f>+'Annual IS'!F10</f>
        <v>500.40900000000011</v>
      </c>
      <c r="L111" s="270">
        <f>+'Annual IS'!G10</f>
        <v>583.5</v>
      </c>
      <c r="M111" s="270">
        <f>+'Annual IS'!H10</f>
        <v>702.9</v>
      </c>
      <c r="N111" s="270">
        <f>+'Annual IS'!I10</f>
        <v>853.1</v>
      </c>
      <c r="O111" s="270">
        <f>+'Annual IS'!J10</f>
        <v>1023.2290234767246</v>
      </c>
      <c r="P111" s="270">
        <f>+'Annual IS'!K10</f>
        <v>1116.321795705551</v>
      </c>
      <c r="Q111" s="270">
        <f>+'Annual IS'!L10</f>
        <v>1298.0991156881048</v>
      </c>
      <c r="R111" s="270">
        <f>+'Annual IS'!M10</f>
        <v>1501.8921817933845</v>
      </c>
    </row>
    <row r="112" spans="1:22" s="7" customFormat="1" ht="14.1" customHeight="1" x14ac:dyDescent="0.25">
      <c r="E112" s="32"/>
      <c r="G112" s="41"/>
      <c r="I112" s="284"/>
      <c r="J112" s="284"/>
      <c r="K112" s="284"/>
      <c r="L112" s="284"/>
      <c r="M112" s="284"/>
      <c r="N112" s="284"/>
      <c r="O112" s="284"/>
      <c r="P112" s="284"/>
      <c r="Q112" s="284"/>
      <c r="R112" s="284"/>
    </row>
    <row r="113" spans="4:18" s="7" customFormat="1" ht="14.1" customHeight="1" x14ac:dyDescent="0.25">
      <c r="D113" s="13" t="s">
        <v>233</v>
      </c>
      <c r="E113" s="26"/>
      <c r="F113" s="13"/>
      <c r="G113" s="22" t="s">
        <v>134</v>
      </c>
      <c r="H113" s="13"/>
      <c r="I113" s="17">
        <f>I65</f>
        <v>213.29599999999994</v>
      </c>
      <c r="J113" s="17">
        <f>J65</f>
        <v>276.29999999999995</v>
      </c>
      <c r="K113" s="17">
        <f>K65</f>
        <v>362.2000000000001</v>
      </c>
      <c r="L113" s="17">
        <f>L65</f>
        <v>370.20000000000005</v>
      </c>
      <c r="M113" s="17">
        <f>M65</f>
        <v>448.80000000000013</v>
      </c>
      <c r="N113" s="17">
        <f>N65</f>
        <v>549.70000000000016</v>
      </c>
      <c r="O113" s="17">
        <f>O65</f>
        <v>572.24249448697628</v>
      </c>
      <c r="P113" s="17">
        <f>P65</f>
        <v>576.83461682371171</v>
      </c>
      <c r="Q113" s="17">
        <f>Q65</f>
        <v>693.97061866473393</v>
      </c>
      <c r="R113" s="17">
        <f>R65</f>
        <v>819.06988179739005</v>
      </c>
    </row>
    <row r="114" spans="4:18" s="7" customFormat="1" ht="14.1" customHeight="1" x14ac:dyDescent="0.25">
      <c r="D114" s="294" t="s">
        <v>416</v>
      </c>
      <c r="E114" s="26"/>
      <c r="F114" s="13"/>
      <c r="G114" s="22" t="s">
        <v>134</v>
      </c>
      <c r="H114" s="13"/>
      <c r="I114" s="18">
        <f>I96</f>
        <v>-21.14</v>
      </c>
      <c r="J114" s="18">
        <f t="shared" ref="J114:R114" si="66">J96</f>
        <v>-28.7</v>
      </c>
      <c r="K114" s="18">
        <f t="shared" si="66"/>
        <v>-57.099999999999994</v>
      </c>
      <c r="L114" s="18">
        <f t="shared" si="66"/>
        <v>-27.1</v>
      </c>
      <c r="M114" s="18">
        <f t="shared" si="66"/>
        <v>-58.2</v>
      </c>
      <c r="N114" s="18">
        <f t="shared" si="66"/>
        <v>-66.400000000000006</v>
      </c>
      <c r="O114" s="18">
        <f t="shared" si="66"/>
        <v>-24.61</v>
      </c>
      <c r="P114" s="18">
        <f t="shared" si="66"/>
        <v>-35.49</v>
      </c>
      <c r="Q114" s="18">
        <f t="shared" si="66"/>
        <v>-42.46</v>
      </c>
      <c r="R114" s="18">
        <f t="shared" si="66"/>
        <v>-32.15</v>
      </c>
    </row>
    <row r="115" spans="4:18" s="7" customFormat="1" ht="14.1" customHeight="1" x14ac:dyDescent="0.25">
      <c r="D115" s="294" t="s">
        <v>504</v>
      </c>
      <c r="E115" s="26"/>
      <c r="F115" s="13"/>
      <c r="G115" s="22" t="s">
        <v>134</v>
      </c>
      <c r="H115" s="13"/>
      <c r="I115" s="266">
        <f>+'Annual IS'!D34</f>
        <v>-0.01</v>
      </c>
      <c r="J115" s="266">
        <f>+'Annual IS'!E34</f>
        <v>0</v>
      </c>
      <c r="K115" s="266">
        <f>+'Annual IS'!F34</f>
        <v>0</v>
      </c>
      <c r="L115" s="266">
        <f>+'Annual IS'!G34</f>
        <v>0</v>
      </c>
      <c r="M115" s="266">
        <f>+'Annual IS'!H34</f>
        <v>0</v>
      </c>
      <c r="N115" s="266">
        <f>+'Annual IS'!I34</f>
        <v>0</v>
      </c>
      <c r="O115" s="266">
        <f>+'Annual IS'!J34</f>
        <v>0</v>
      </c>
      <c r="P115" s="266">
        <f>+'Annual IS'!K34</f>
        <v>0</v>
      </c>
      <c r="Q115" s="266">
        <f>+'Annual IS'!L34</f>
        <v>0</v>
      </c>
      <c r="R115" s="266">
        <f>+'Annual IS'!M34</f>
        <v>-4.01</v>
      </c>
    </row>
    <row r="116" spans="4:18" s="7" customFormat="1" ht="14.1" customHeight="1" thickBot="1" x14ac:dyDescent="0.3">
      <c r="D116" s="294" t="s">
        <v>417</v>
      </c>
      <c r="E116" s="26"/>
      <c r="F116" s="13"/>
      <c r="G116" s="22" t="s">
        <v>134</v>
      </c>
      <c r="H116" s="13"/>
      <c r="I116" s="266">
        <f>+'Annual IS'!D35</f>
        <v>-143.69</v>
      </c>
      <c r="J116" s="266">
        <f>+'Annual IS'!E35</f>
        <v>-149.5</v>
      </c>
      <c r="K116" s="266">
        <f>+'Annual IS'!F35</f>
        <v>-153</v>
      </c>
      <c r="L116" s="266">
        <f>+'Annual IS'!G35</f>
        <v>-153.19999999999999</v>
      </c>
      <c r="M116" s="266">
        <f>+'Annual IS'!H35</f>
        <v>-153.1</v>
      </c>
      <c r="N116" s="266">
        <f>+'Annual IS'!I35</f>
        <v>-159</v>
      </c>
      <c r="O116" s="266">
        <f>+'Annual IS'!J35</f>
        <v>-416.76299999999998</v>
      </c>
      <c r="P116" s="266">
        <f>+'Annual IS'!K35</f>
        <v>-407.495</v>
      </c>
      <c r="Q116" s="266">
        <f>+'Annual IS'!L35</f>
        <v>-438.47500000000002</v>
      </c>
      <c r="R116" s="266">
        <f>+'Annual IS'!M35</f>
        <v>-475.48399999999998</v>
      </c>
    </row>
    <row r="117" spans="4:18" s="7" customFormat="1" ht="14.1" customHeight="1" thickBot="1" x14ac:dyDescent="0.3">
      <c r="D117" s="85" t="s">
        <v>54</v>
      </c>
      <c r="E117" s="86"/>
      <c r="F117" s="87"/>
      <c r="G117" s="88" t="s">
        <v>134</v>
      </c>
      <c r="H117" s="87"/>
      <c r="I117" s="283">
        <f>+SUM(I113:I116)</f>
        <v>48.45599999999996</v>
      </c>
      <c r="J117" s="283">
        <f t="shared" ref="J117:R117" si="67">+SUM(J113:J116)</f>
        <v>98.099999999999966</v>
      </c>
      <c r="K117" s="283">
        <f t="shared" si="67"/>
        <v>152.10000000000014</v>
      </c>
      <c r="L117" s="283">
        <f t="shared" si="67"/>
        <v>189.90000000000003</v>
      </c>
      <c r="M117" s="283">
        <f t="shared" si="67"/>
        <v>237.50000000000014</v>
      </c>
      <c r="N117" s="283">
        <f t="shared" si="67"/>
        <v>324.30000000000018</v>
      </c>
      <c r="O117" s="283">
        <f t="shared" si="67"/>
        <v>130.86949448697629</v>
      </c>
      <c r="P117" s="283">
        <f t="shared" si="67"/>
        <v>133.8496168237117</v>
      </c>
      <c r="Q117" s="283">
        <f t="shared" si="67"/>
        <v>213.03561866473387</v>
      </c>
      <c r="R117" s="283">
        <f t="shared" si="67"/>
        <v>307.4258817973901</v>
      </c>
    </row>
    <row r="118" spans="4:18" s="7" customFormat="1" ht="14.1" customHeight="1" x14ac:dyDescent="0.25">
      <c r="D118" s="280"/>
      <c r="E118" s="281"/>
      <c r="F118" s="20"/>
      <c r="G118" s="282"/>
      <c r="H118" s="20"/>
      <c r="I118" s="284"/>
      <c r="J118" s="284"/>
      <c r="K118" s="284"/>
      <c r="L118" s="284"/>
      <c r="M118" s="284"/>
      <c r="N118" s="284"/>
      <c r="O118" s="284"/>
      <c r="P118" s="284"/>
      <c r="Q118" s="284"/>
      <c r="R118" s="284"/>
    </row>
    <row r="119" spans="4:18" s="7" customFormat="1" ht="14.1" customHeight="1" x14ac:dyDescent="0.25">
      <c r="D119" s="75" t="s">
        <v>373</v>
      </c>
      <c r="E119" s="26"/>
      <c r="F119" s="13"/>
      <c r="G119" s="22" t="s">
        <v>134</v>
      </c>
      <c r="H119" s="17"/>
      <c r="I119" s="266">
        <f>+'Annual IS'!D19</f>
        <v>-311.38600000000002</v>
      </c>
      <c r="J119" s="266">
        <f>+'Annual IS'!E19</f>
        <v>-57.399000000000001</v>
      </c>
      <c r="K119" s="266">
        <f>+'Annual IS'!F19</f>
        <v>-100.1449999999999</v>
      </c>
      <c r="L119" s="266">
        <f>+'Annual IS'!G19</f>
        <v>-129.292</v>
      </c>
      <c r="M119" s="266">
        <f>+'Annual IS'!H19</f>
        <v>-60.24</v>
      </c>
      <c r="N119" s="266">
        <f>+'Annual IS'!I19</f>
        <v>-92.913000000000011</v>
      </c>
      <c r="O119" s="266">
        <f>+'Annual IS'!J19</f>
        <v>-186.81292250276138</v>
      </c>
      <c r="P119" s="266">
        <f>+'Annual IS'!K19</f>
        <v>-237.46226946729388</v>
      </c>
      <c r="Q119" s="266">
        <f>+'Annual IS'!L19</f>
        <v>-277.95068130512368</v>
      </c>
      <c r="R119" s="266">
        <f>+'Annual IS'!M19</f>
        <v>-184.9068349953325</v>
      </c>
    </row>
    <row r="120" spans="4:18" s="7" customFormat="1" ht="14.1" customHeight="1" x14ac:dyDescent="0.25">
      <c r="D120" s="294" t="s">
        <v>418</v>
      </c>
      <c r="E120" s="26"/>
      <c r="F120" s="13"/>
      <c r="G120" s="22" t="s">
        <v>134</v>
      </c>
      <c r="H120" s="17"/>
      <c r="I120" s="17">
        <f t="shared" ref="I120:R120" si="68">-I96</f>
        <v>21.14</v>
      </c>
      <c r="J120" s="17">
        <f t="shared" si="68"/>
        <v>28.7</v>
      </c>
      <c r="K120" s="17">
        <f t="shared" si="68"/>
        <v>57.099999999999994</v>
      </c>
      <c r="L120" s="17">
        <f t="shared" si="68"/>
        <v>27.1</v>
      </c>
      <c r="M120" s="17">
        <f t="shared" si="68"/>
        <v>58.2</v>
      </c>
      <c r="N120" s="17">
        <f t="shared" si="68"/>
        <v>66.400000000000006</v>
      </c>
      <c r="O120" s="17">
        <f t="shared" si="68"/>
        <v>24.61</v>
      </c>
      <c r="P120" s="17">
        <f t="shared" si="68"/>
        <v>35.49</v>
      </c>
      <c r="Q120" s="17">
        <f t="shared" si="68"/>
        <v>42.46</v>
      </c>
      <c r="R120" s="17">
        <f t="shared" si="68"/>
        <v>32.15</v>
      </c>
    </row>
    <row r="121" spans="4:18" s="7" customFormat="1" ht="14.1" customHeight="1" x14ac:dyDescent="0.25">
      <c r="D121" s="294" t="s">
        <v>522</v>
      </c>
      <c r="E121" s="26"/>
      <c r="F121" s="13"/>
      <c r="G121" s="22" t="s">
        <v>134</v>
      </c>
      <c r="H121" s="17"/>
      <c r="I121" s="17">
        <f t="shared" ref="I121:R121" si="69">-I115</f>
        <v>0.01</v>
      </c>
      <c r="J121" s="17">
        <f t="shared" si="69"/>
        <v>0</v>
      </c>
      <c r="K121" s="17">
        <f t="shared" si="69"/>
        <v>0</v>
      </c>
      <c r="L121" s="17">
        <f t="shared" si="69"/>
        <v>0</v>
      </c>
      <c r="M121" s="17">
        <f t="shared" si="69"/>
        <v>0</v>
      </c>
      <c r="N121" s="17">
        <f t="shared" si="69"/>
        <v>0</v>
      </c>
      <c r="O121" s="17">
        <f t="shared" si="69"/>
        <v>0</v>
      </c>
      <c r="P121" s="17">
        <f t="shared" si="69"/>
        <v>0</v>
      </c>
      <c r="Q121" s="17">
        <f t="shared" si="69"/>
        <v>0</v>
      </c>
      <c r="R121" s="17">
        <f t="shared" si="69"/>
        <v>4.01</v>
      </c>
    </row>
    <row r="122" spans="4:18" s="7" customFormat="1" ht="14.1" customHeight="1" x14ac:dyDescent="0.25">
      <c r="D122" s="294" t="s">
        <v>419</v>
      </c>
      <c r="E122" s="26"/>
      <c r="F122" s="13"/>
      <c r="G122" s="22" t="s">
        <v>134</v>
      </c>
      <c r="H122" s="17"/>
      <c r="I122" s="17">
        <f t="shared" ref="I122:R122" si="70">-I116</f>
        <v>143.69</v>
      </c>
      <c r="J122" s="17">
        <f t="shared" si="70"/>
        <v>149.5</v>
      </c>
      <c r="K122" s="17">
        <f t="shared" si="70"/>
        <v>153</v>
      </c>
      <c r="L122" s="17">
        <f t="shared" si="70"/>
        <v>153.19999999999999</v>
      </c>
      <c r="M122" s="17">
        <f t="shared" si="70"/>
        <v>153.1</v>
      </c>
      <c r="N122" s="17">
        <f t="shared" si="70"/>
        <v>159</v>
      </c>
      <c r="O122" s="17">
        <f t="shared" si="70"/>
        <v>416.76299999999998</v>
      </c>
      <c r="P122" s="17">
        <f t="shared" si="70"/>
        <v>407.495</v>
      </c>
      <c r="Q122" s="17">
        <f t="shared" si="70"/>
        <v>438.47500000000002</v>
      </c>
      <c r="R122" s="17">
        <f t="shared" si="70"/>
        <v>475.48399999999998</v>
      </c>
    </row>
    <row r="123" spans="4:18" s="7" customFormat="1" ht="14.1" customHeight="1" x14ac:dyDescent="0.25">
      <c r="D123" s="294" t="s">
        <v>420</v>
      </c>
      <c r="E123" s="13"/>
      <c r="F123" s="13"/>
      <c r="G123" s="22" t="s">
        <v>134</v>
      </c>
      <c r="H123" s="13"/>
      <c r="I123" s="44">
        <v>0</v>
      </c>
      <c r="J123" s="278">
        <v>0</v>
      </c>
      <c r="K123" s="278">
        <v>87.6</v>
      </c>
      <c r="L123" s="278">
        <v>106.3</v>
      </c>
      <c r="M123" s="278">
        <v>43.5</v>
      </c>
      <c r="N123" s="278">
        <v>137.19999999999999</v>
      </c>
      <c r="O123" s="279">
        <v>26.690999999999999</v>
      </c>
      <c r="P123" s="279">
        <v>14.337999999999999</v>
      </c>
      <c r="Q123" s="279">
        <v>82.852000000000004</v>
      </c>
      <c r="R123" s="279">
        <v>33.829000000000001</v>
      </c>
    </row>
    <row r="124" spans="4:18" s="7" customFormat="1" ht="14.1" customHeight="1" thickBot="1" x14ac:dyDescent="0.3">
      <c r="D124" s="75" t="s">
        <v>421</v>
      </c>
      <c r="G124" s="22" t="s">
        <v>134</v>
      </c>
      <c r="I124" s="187" t="s">
        <v>180</v>
      </c>
      <c r="J124" s="187" t="s">
        <v>180</v>
      </c>
      <c r="K124" s="187" t="s">
        <v>180</v>
      </c>
      <c r="L124" s="187" t="s">
        <v>180</v>
      </c>
      <c r="M124" s="187" t="s">
        <v>180</v>
      </c>
      <c r="N124" s="187" t="s">
        <v>180</v>
      </c>
      <c r="O124" s="285">
        <v>-99.700396696039633</v>
      </c>
      <c r="P124" s="285">
        <v>-102.57496241964978</v>
      </c>
      <c r="Q124" s="285">
        <v>-106.83079086545739</v>
      </c>
      <c r="R124" s="285">
        <v>-126.00733282279366</v>
      </c>
    </row>
    <row r="125" spans="4:18" s="7" customFormat="1" ht="14.1" customHeight="1" thickBot="1" x14ac:dyDescent="0.3">
      <c r="D125" s="85" t="s">
        <v>363</v>
      </c>
      <c r="E125" s="86"/>
      <c r="F125" s="87"/>
      <c r="G125" s="88" t="s">
        <v>134</v>
      </c>
      <c r="H125" s="87"/>
      <c r="I125" s="286" t="s">
        <v>180</v>
      </c>
      <c r="J125" s="286" t="s">
        <v>180</v>
      </c>
      <c r="K125" s="286" t="s">
        <v>180</v>
      </c>
      <c r="L125" s="286" t="s">
        <v>180</v>
      </c>
      <c r="M125" s="286" t="s">
        <v>180</v>
      </c>
      <c r="N125" s="286" t="s">
        <v>180</v>
      </c>
      <c r="O125" s="283">
        <f>+SUM(O119:O124)</f>
        <v>181.55068080119892</v>
      </c>
      <c r="P125" s="283">
        <f t="shared" ref="P125:R125" si="71">+SUM(P119:P124)</f>
        <v>117.28576811305635</v>
      </c>
      <c r="Q125" s="283">
        <f t="shared" si="71"/>
        <v>179.00552782941895</v>
      </c>
      <c r="R125" s="283">
        <f t="shared" si="71"/>
        <v>234.55883218187381</v>
      </c>
    </row>
    <row r="126" spans="4:18" s="7" customFormat="1" ht="14.1" customHeight="1" thickBot="1" x14ac:dyDescent="0.3">
      <c r="E126" s="32"/>
      <c r="G126" s="41"/>
      <c r="I126" s="284"/>
      <c r="J126" s="284"/>
      <c r="K126" s="284"/>
      <c r="L126" s="284"/>
      <c r="M126" s="284"/>
      <c r="N126" s="284"/>
      <c r="O126" s="284"/>
      <c r="P126" s="284"/>
      <c r="Q126" s="284"/>
      <c r="R126" s="284"/>
    </row>
    <row r="127" spans="4:18" s="7" customFormat="1" ht="14.1" customHeight="1" thickBot="1" x14ac:dyDescent="0.3">
      <c r="D127" s="87" t="s">
        <v>505</v>
      </c>
      <c r="E127" s="90"/>
      <c r="F127" s="87"/>
      <c r="G127" s="88" t="s">
        <v>134</v>
      </c>
      <c r="H127" s="87"/>
      <c r="I127" s="347">
        <f>'Annual IS'!D12</f>
        <v>-291.2</v>
      </c>
      <c r="J127" s="347">
        <f>'Annual IS'!E12</f>
        <v>-325.7</v>
      </c>
      <c r="K127" s="347">
        <f>'Annual IS'!F12</f>
        <v>-348.3</v>
      </c>
      <c r="L127" s="347">
        <f>'Annual IS'!G12</f>
        <v>-393.6</v>
      </c>
      <c r="M127" s="347">
        <f>'Annual IS'!H12</f>
        <v>-465.40000000000003</v>
      </c>
      <c r="N127" s="348">
        <f>'Annual IS'!I12</f>
        <v>-528.9</v>
      </c>
      <c r="O127" s="347">
        <f>'Annual IS'!J12</f>
        <v>-892.35922593518274</v>
      </c>
      <c r="P127" s="347">
        <f>'Annual IS'!K12</f>
        <v>-982.47171016050197</v>
      </c>
      <c r="Q127" s="347">
        <f>'Annual IS'!L12</f>
        <v>-1085.0630363607354</v>
      </c>
      <c r="R127" s="347">
        <f>'Annual IS'!M12</f>
        <v>-1194.4664984186093</v>
      </c>
    </row>
    <row r="128" spans="4:18" s="7" customFormat="1" ht="14.1" customHeight="1" x14ac:dyDescent="0.25">
      <c r="D128" s="75" t="s">
        <v>523</v>
      </c>
      <c r="E128" s="32"/>
      <c r="G128" s="41" t="s">
        <v>134</v>
      </c>
      <c r="I128" s="220">
        <f>-I115</f>
        <v>0.01</v>
      </c>
      <c r="J128" s="220">
        <f>-J115</f>
        <v>0</v>
      </c>
      <c r="K128" s="220">
        <f>-K115</f>
        <v>0</v>
      </c>
      <c r="L128" s="220">
        <f>-L115</f>
        <v>0</v>
      </c>
      <c r="M128" s="220">
        <f>-M115</f>
        <v>0</v>
      </c>
      <c r="N128" s="220">
        <f>-N115</f>
        <v>0</v>
      </c>
      <c r="O128" s="220">
        <f>-O115</f>
        <v>0</v>
      </c>
      <c r="P128" s="220">
        <f>-P115</f>
        <v>0</v>
      </c>
      <c r="Q128" s="220">
        <f>-Q115</f>
        <v>0</v>
      </c>
      <c r="R128" s="220">
        <f>-R115</f>
        <v>4.01</v>
      </c>
    </row>
    <row r="129" spans="4:20" s="7" customFormat="1" ht="14.1" customHeight="1" thickBot="1" x14ac:dyDescent="0.3">
      <c r="D129" s="75" t="s">
        <v>417</v>
      </c>
      <c r="E129" s="26"/>
      <c r="F129" s="13"/>
      <c r="G129" s="22" t="s">
        <v>134</v>
      </c>
      <c r="H129" s="13"/>
      <c r="I129" s="221">
        <f>-I116</f>
        <v>143.69</v>
      </c>
      <c r="J129" s="221">
        <f>-J116</f>
        <v>149.5</v>
      </c>
      <c r="K129" s="221">
        <f>-K116</f>
        <v>153</v>
      </c>
      <c r="L129" s="221">
        <f>-L116</f>
        <v>153.19999999999999</v>
      </c>
      <c r="M129" s="221">
        <f>-M116</f>
        <v>153.1</v>
      </c>
      <c r="N129" s="221">
        <f>-N116</f>
        <v>159</v>
      </c>
      <c r="O129" s="221">
        <f>-O116</f>
        <v>416.76299999999998</v>
      </c>
      <c r="P129" s="221">
        <f>-P116</f>
        <v>407.495</v>
      </c>
      <c r="Q129" s="221">
        <f>-Q116</f>
        <v>438.47500000000002</v>
      </c>
      <c r="R129" s="221">
        <f>-R116</f>
        <v>475.48399999999998</v>
      </c>
    </row>
    <row r="130" spans="4:20" s="7" customFormat="1" ht="14.1" customHeight="1" thickBot="1" x14ac:dyDescent="0.3">
      <c r="D130" s="87" t="s">
        <v>503</v>
      </c>
      <c r="E130" s="90"/>
      <c r="F130" s="87"/>
      <c r="G130" s="88" t="s">
        <v>134</v>
      </c>
      <c r="H130" s="87"/>
      <c r="I130" s="89">
        <f>I63</f>
        <v>-147.58900000000006</v>
      </c>
      <c r="J130" s="89">
        <f>J63</f>
        <v>-176.55600000000004</v>
      </c>
      <c r="K130" s="89">
        <f>K63</f>
        <v>-195.35399999999998</v>
      </c>
      <c r="L130" s="89">
        <f>L63</f>
        <v>-240.41399999999987</v>
      </c>
      <c r="M130" s="89">
        <f>M63</f>
        <v>-312.28599999999977</v>
      </c>
      <c r="N130" s="349">
        <f>N63</f>
        <v>-369.86899999999969</v>
      </c>
      <c r="O130" s="89">
        <f>O63</f>
        <v>-475.59350551302373</v>
      </c>
      <c r="P130" s="89">
        <f>P63</f>
        <v>-574.97538317628823</v>
      </c>
      <c r="Q130" s="89">
        <f>Q63</f>
        <v>-646.58538133526588</v>
      </c>
      <c r="R130" s="89">
        <f>R63</f>
        <v>-714.97111820260989</v>
      </c>
    </row>
    <row r="131" spans="4:20" s="7" customFormat="1" ht="14.1" customHeight="1" x14ac:dyDescent="0.25">
      <c r="E131" s="32"/>
      <c r="G131" s="41"/>
    </row>
    <row r="132" spans="4:20" s="7" customFormat="1" ht="14.1" customHeight="1" x14ac:dyDescent="0.25">
      <c r="D132" s="13" t="s">
        <v>280</v>
      </c>
      <c r="E132" s="26"/>
      <c r="F132" s="13"/>
      <c r="G132" s="22" t="s">
        <v>134</v>
      </c>
      <c r="H132" s="13"/>
      <c r="I132" s="17">
        <f>I32</f>
        <v>-60.5</v>
      </c>
      <c r="J132" s="17">
        <f>J32</f>
        <v>-75.7</v>
      </c>
      <c r="K132" s="17">
        <f>K32</f>
        <v>-40.151000000000003</v>
      </c>
      <c r="L132" s="17">
        <f>L32</f>
        <v>-47.5</v>
      </c>
      <c r="M132" s="17">
        <f>M32</f>
        <v>-52</v>
      </c>
      <c r="N132" s="17">
        <f>N32</f>
        <v>-51.5</v>
      </c>
      <c r="O132" s="17">
        <f>O32</f>
        <v>-68.7</v>
      </c>
      <c r="P132" s="17">
        <f>P32</f>
        <v>-94.1</v>
      </c>
      <c r="Q132" s="17">
        <f>Q32</f>
        <v>-117.8</v>
      </c>
      <c r="R132" s="17">
        <f>R32</f>
        <v>-155.1</v>
      </c>
      <c r="T132" s="176"/>
    </row>
    <row r="133" spans="4:20" s="7" customFormat="1" ht="14.1" customHeight="1" x14ac:dyDescent="0.25">
      <c r="D133" s="13" t="s">
        <v>142</v>
      </c>
      <c r="E133" s="26"/>
      <c r="F133" s="13"/>
      <c r="G133" s="22" t="s">
        <v>134</v>
      </c>
      <c r="H133" s="13"/>
      <c r="I133" s="17">
        <f>I47</f>
        <v>-193.42500000000001</v>
      </c>
      <c r="J133" s="17">
        <f>J47</f>
        <v>-245.33799999999999</v>
      </c>
      <c r="K133" s="17">
        <f>K47</f>
        <v>-310.40699999999998</v>
      </c>
      <c r="L133" s="17">
        <f>L47</f>
        <v>-351.30399999999997</v>
      </c>
      <c r="M133" s="17">
        <f>M47</f>
        <v>-422.44499999999999</v>
      </c>
      <c r="N133" s="17">
        <f>N47</f>
        <v>-451.37400000000002</v>
      </c>
      <c r="O133" s="17">
        <f>O47</f>
        <v>-546.44000000000005</v>
      </c>
      <c r="P133" s="17">
        <f>P47</f>
        <v>-583.73800000000006</v>
      </c>
      <c r="Q133" s="17">
        <f>Q47</f>
        <v>-577.45699999999999</v>
      </c>
      <c r="R133" s="17">
        <f>R47</f>
        <v>-580.452</v>
      </c>
      <c r="T133" s="176"/>
    </row>
    <row r="134" spans="4:20" s="7" customFormat="1" ht="14.1" customHeight="1" x14ac:dyDescent="0.25">
      <c r="D134" s="13" t="s">
        <v>148</v>
      </c>
      <c r="E134" s="26"/>
      <c r="F134" s="13"/>
      <c r="G134" s="22" t="s">
        <v>134</v>
      </c>
      <c r="H134" s="13"/>
      <c r="I134" s="17">
        <f>I54</f>
        <v>0</v>
      </c>
      <c r="J134" s="17">
        <f>J54</f>
        <v>0</v>
      </c>
      <c r="K134" s="17">
        <f>K54</f>
        <v>0</v>
      </c>
      <c r="L134" s="17">
        <f>L54</f>
        <v>-8.6</v>
      </c>
      <c r="M134" s="17">
        <f>M54</f>
        <v>-8.3000000000000007</v>
      </c>
      <c r="N134" s="17">
        <f>N54</f>
        <v>-7.8</v>
      </c>
      <c r="O134" s="17">
        <f>O54</f>
        <v>-9.8000000000000007</v>
      </c>
      <c r="P134" s="17">
        <f>P54</f>
        <v>-8.8000000000000007</v>
      </c>
      <c r="Q134" s="17">
        <f>Q54</f>
        <v>-17.3</v>
      </c>
      <c r="R134" s="17">
        <f>R54</f>
        <v>-16.7</v>
      </c>
      <c r="T134" s="176"/>
    </row>
    <row r="135" spans="4:20" s="7" customFormat="1" ht="13.5" customHeight="1" thickBot="1" x14ac:dyDescent="0.3">
      <c r="D135" s="7" t="s">
        <v>283</v>
      </c>
      <c r="E135" s="32"/>
      <c r="G135" s="57" t="s">
        <v>134</v>
      </c>
      <c r="I135" s="64">
        <f>I85</f>
        <v>0</v>
      </c>
      <c r="J135" s="64">
        <f>J85</f>
        <v>0</v>
      </c>
      <c r="K135" s="64">
        <f>K85</f>
        <v>-78.784000000000006</v>
      </c>
      <c r="L135" s="64">
        <f>L85</f>
        <v>-92.7</v>
      </c>
      <c r="M135" s="64">
        <f>M85</f>
        <v>-110.2</v>
      </c>
      <c r="N135" s="64">
        <f>N85</f>
        <v>-124.2</v>
      </c>
      <c r="O135" s="64">
        <f>O85</f>
        <v>-137.6</v>
      </c>
      <c r="P135" s="64">
        <f>P85</f>
        <v>-154.4</v>
      </c>
      <c r="Q135" s="64">
        <f>Q85</f>
        <v>-155.9</v>
      </c>
      <c r="R135" s="64">
        <f>R85</f>
        <v>-167.6</v>
      </c>
      <c r="T135" s="176"/>
    </row>
    <row r="136" spans="4:20" s="7" customFormat="1" ht="13.5" customHeight="1" thickBot="1" x14ac:dyDescent="0.3">
      <c r="D136" s="87" t="s">
        <v>183</v>
      </c>
      <c r="E136" s="86"/>
      <c r="F136" s="87"/>
      <c r="G136" s="88" t="s">
        <v>134</v>
      </c>
      <c r="H136" s="87"/>
      <c r="I136" s="89">
        <f>SUM(I132:I135)</f>
        <v>-253.92500000000001</v>
      </c>
      <c r="J136" s="89">
        <f t="shared" ref="J136:Q136" si="72">SUM(J132:J135)</f>
        <v>-321.03800000000001</v>
      </c>
      <c r="K136" s="89">
        <f t="shared" si="72"/>
        <v>-429.34199999999998</v>
      </c>
      <c r="L136" s="89">
        <f t="shared" si="72"/>
        <v>-500.10399999999998</v>
      </c>
      <c r="M136" s="89">
        <f t="shared" si="72"/>
        <v>-592.94500000000005</v>
      </c>
      <c r="N136" s="89">
        <f t="shared" si="72"/>
        <v>-634.87400000000002</v>
      </c>
      <c r="O136" s="89">
        <f t="shared" si="72"/>
        <v>-762.54000000000008</v>
      </c>
      <c r="P136" s="89">
        <f t="shared" si="72"/>
        <v>-841.03800000000001</v>
      </c>
      <c r="Q136" s="89">
        <f t="shared" si="72"/>
        <v>-868.45699999999988</v>
      </c>
      <c r="R136" s="89">
        <f t="shared" ref="R136" si="73">SUM(R132:R135)</f>
        <v>-919.85200000000009</v>
      </c>
      <c r="T136" s="176"/>
    </row>
    <row r="137" spans="4:20" s="7" customFormat="1" ht="15" customHeight="1" x14ac:dyDescent="0.25">
      <c r="E137" s="32"/>
      <c r="G137" s="41"/>
    </row>
    <row r="138" spans="4:20" s="67" customFormat="1" ht="11.1" customHeight="1" x14ac:dyDescent="0.2">
      <c r="D138" s="68" t="s">
        <v>155</v>
      </c>
      <c r="E138" s="66"/>
      <c r="G138" s="69"/>
    </row>
    <row r="139" spans="4:20" s="67" customFormat="1" ht="11.1" customHeight="1" x14ac:dyDescent="0.25">
      <c r="D139" s="70" t="s">
        <v>375</v>
      </c>
      <c r="E139" s="66"/>
      <c r="G139" s="69"/>
    </row>
    <row r="140" spans="4:20" s="67" customFormat="1" ht="11.1" customHeight="1" x14ac:dyDescent="0.25">
      <c r="D140" s="264" t="s">
        <v>381</v>
      </c>
      <c r="E140" s="66"/>
      <c r="G140" s="69"/>
    </row>
    <row r="141" spans="4:20" s="67" customFormat="1" ht="11.1" customHeight="1" x14ac:dyDescent="0.25">
      <c r="D141" s="67" t="s">
        <v>156</v>
      </c>
      <c r="E141" s="66"/>
      <c r="G141" s="69"/>
    </row>
    <row r="142" spans="4:20" s="67" customFormat="1" ht="11.1" customHeight="1" x14ac:dyDescent="0.25">
      <c r="E142" s="66"/>
      <c r="G142" s="69"/>
    </row>
    <row r="143" spans="4:20" s="67" customFormat="1" ht="11.1" customHeight="1" x14ac:dyDescent="0.2">
      <c r="D143" s="68" t="s">
        <v>87</v>
      </c>
      <c r="E143" s="66"/>
      <c r="G143" s="69"/>
    </row>
    <row r="144" spans="4:20" s="67" customFormat="1" ht="35.1" customHeight="1" x14ac:dyDescent="0.25">
      <c r="D144" s="305" t="s">
        <v>424</v>
      </c>
      <c r="E144" s="305"/>
      <c r="F144" s="305"/>
      <c r="G144" s="305"/>
      <c r="H144" s="305"/>
      <c r="I144" s="305"/>
      <c r="J144" s="305"/>
      <c r="K144" s="305"/>
      <c r="L144" s="305"/>
      <c r="M144" s="305"/>
      <c r="N144" s="305"/>
      <c r="O144" s="305"/>
      <c r="P144" s="305"/>
      <c r="Q144" s="305"/>
      <c r="R144" s="305"/>
    </row>
    <row r="145" spans="4:30" s="67" customFormat="1" ht="11.1" customHeight="1" x14ac:dyDescent="0.25">
      <c r="D145" s="298" t="s">
        <v>425</v>
      </c>
      <c r="E145" s="298"/>
      <c r="F145" s="298"/>
      <c r="G145" s="298"/>
      <c r="H145" s="298"/>
      <c r="I145" s="298"/>
      <c r="J145" s="298"/>
      <c r="K145" s="298"/>
      <c r="L145" s="298"/>
      <c r="M145" s="298"/>
      <c r="N145" s="298"/>
      <c r="O145" s="298"/>
      <c r="P145" s="298"/>
      <c r="Q145" s="298"/>
      <c r="R145" s="298"/>
    </row>
    <row r="146" spans="4:30" s="67" customFormat="1" ht="11.1" customHeight="1" x14ac:dyDescent="0.25">
      <c r="D146" s="298" t="s">
        <v>331</v>
      </c>
      <c r="E146" s="298"/>
      <c r="F146" s="298"/>
      <c r="G146" s="298"/>
      <c r="H146" s="298"/>
      <c r="I146" s="298"/>
      <c r="J146" s="298"/>
      <c r="K146" s="298"/>
      <c r="L146" s="298"/>
      <c r="M146" s="298"/>
      <c r="N146" s="298"/>
      <c r="O146" s="298"/>
      <c r="P146" s="298"/>
      <c r="Q146" s="298"/>
      <c r="R146" s="298"/>
    </row>
    <row r="147" spans="4:30" s="67" customFormat="1" ht="11.1" customHeight="1" x14ac:dyDescent="0.25">
      <c r="D147" s="298" t="s">
        <v>284</v>
      </c>
      <c r="E147" s="298"/>
      <c r="F147" s="298"/>
      <c r="G147" s="298"/>
      <c r="H147" s="298"/>
      <c r="I147" s="298"/>
      <c r="J147" s="298"/>
      <c r="K147" s="298"/>
      <c r="L147" s="298"/>
      <c r="M147" s="298"/>
      <c r="N147" s="298"/>
      <c r="O147" s="298"/>
      <c r="P147" s="298"/>
      <c r="Q147" s="298"/>
      <c r="R147" s="298"/>
      <c r="W147" s="71"/>
    </row>
    <row r="148" spans="4:30" s="67" customFormat="1" ht="11.1" customHeight="1" x14ac:dyDescent="0.25">
      <c r="D148" s="298" t="s">
        <v>426</v>
      </c>
      <c r="E148" s="298"/>
      <c r="F148" s="298"/>
      <c r="G148" s="298"/>
      <c r="H148" s="298"/>
      <c r="I148" s="298"/>
      <c r="J148" s="298"/>
      <c r="K148" s="298"/>
      <c r="L148" s="298"/>
      <c r="M148" s="298"/>
      <c r="N148" s="298"/>
      <c r="O148" s="298"/>
      <c r="P148" s="298"/>
      <c r="Q148" s="298"/>
      <c r="R148" s="298"/>
      <c r="W148" s="71"/>
    </row>
    <row r="149" spans="4:30" s="67" customFormat="1" ht="11.1" customHeight="1" x14ac:dyDescent="0.25">
      <c r="D149" s="298" t="s">
        <v>372</v>
      </c>
      <c r="E149" s="298"/>
      <c r="F149" s="298"/>
      <c r="G149" s="298"/>
      <c r="H149" s="298"/>
      <c r="I149" s="298"/>
      <c r="J149" s="298"/>
      <c r="K149" s="298"/>
      <c r="L149" s="298"/>
      <c r="M149" s="298"/>
      <c r="N149" s="298"/>
      <c r="O149" s="298"/>
      <c r="P149" s="298"/>
      <c r="Q149" s="298"/>
      <c r="R149" s="298"/>
      <c r="W149" s="71"/>
    </row>
    <row r="150" spans="4:30" s="67" customFormat="1" ht="21" customHeight="1" x14ac:dyDescent="0.25">
      <c r="D150" s="306" t="s">
        <v>422</v>
      </c>
      <c r="E150" s="306"/>
      <c r="F150" s="306"/>
      <c r="G150" s="306"/>
      <c r="H150" s="306"/>
      <c r="I150" s="306"/>
      <c r="J150" s="306"/>
      <c r="K150" s="306"/>
      <c r="L150" s="306"/>
      <c r="M150" s="306"/>
      <c r="N150" s="306"/>
      <c r="O150" s="306"/>
      <c r="P150" s="306"/>
      <c r="Q150" s="306"/>
      <c r="R150" s="306"/>
      <c r="S150" s="7"/>
      <c r="T150" s="7"/>
      <c r="U150" s="7"/>
      <c r="V150" s="7"/>
      <c r="W150" s="7"/>
      <c r="AD150" s="71"/>
    </row>
    <row r="151" spans="4:30" s="67" customFormat="1" x14ac:dyDescent="0.25">
      <c r="D151" s="298" t="s">
        <v>429</v>
      </c>
      <c r="E151" s="298"/>
      <c r="F151" s="298"/>
      <c r="G151" s="298"/>
      <c r="H151" s="298"/>
      <c r="I151" s="298"/>
      <c r="J151" s="298"/>
      <c r="K151" s="298"/>
      <c r="L151" s="298"/>
      <c r="M151" s="298"/>
      <c r="N151" s="298"/>
      <c r="O151" s="298"/>
      <c r="P151" s="298"/>
      <c r="Q151" s="298"/>
      <c r="R151" s="298"/>
      <c r="S151" s="7"/>
      <c r="T151" s="7"/>
      <c r="U151" s="7"/>
      <c r="V151" s="7"/>
      <c r="W151" s="7"/>
      <c r="AD151" s="71"/>
    </row>
    <row r="152" spans="4:30" s="67" customFormat="1" ht="25.5" customHeight="1" x14ac:dyDescent="0.25">
      <c r="D152" s="306" t="s">
        <v>432</v>
      </c>
      <c r="E152" s="306"/>
      <c r="F152" s="306"/>
      <c r="G152" s="306"/>
      <c r="H152" s="306"/>
      <c r="I152" s="306"/>
      <c r="J152" s="306"/>
      <c r="K152" s="306"/>
      <c r="L152" s="306"/>
      <c r="M152" s="306"/>
      <c r="N152" s="306"/>
      <c r="O152" s="306"/>
      <c r="P152" s="306"/>
      <c r="Q152" s="306"/>
      <c r="R152" s="306"/>
      <c r="S152" s="7"/>
      <c r="T152" s="7"/>
      <c r="U152" s="7"/>
      <c r="V152" s="7"/>
      <c r="W152" s="7"/>
      <c r="AD152" s="71"/>
    </row>
    <row r="153" spans="4:30" s="67" customFormat="1" ht="11.25" x14ac:dyDescent="0.25">
      <c r="D153" s="67" t="s">
        <v>410</v>
      </c>
      <c r="W153" s="71"/>
    </row>
    <row r="154" spans="4:30" s="67" customFormat="1" ht="24.95" customHeight="1" x14ac:dyDescent="0.25">
      <c r="D154" s="306" t="s">
        <v>411</v>
      </c>
      <c r="E154" s="306"/>
      <c r="F154" s="306"/>
      <c r="G154" s="306"/>
      <c r="H154" s="306"/>
      <c r="I154" s="306"/>
      <c r="J154" s="306"/>
      <c r="K154" s="306"/>
      <c r="L154" s="306"/>
      <c r="M154" s="306"/>
      <c r="N154" s="306"/>
      <c r="O154" s="306"/>
      <c r="P154" s="306"/>
      <c r="Q154" s="306"/>
      <c r="R154" s="306"/>
      <c r="S154" s="198"/>
      <c r="T154" s="198"/>
      <c r="U154" s="198"/>
      <c r="V154" s="198"/>
      <c r="W154" s="198"/>
    </row>
    <row r="155" spans="4:30" s="67" customFormat="1" ht="11.1" customHeight="1" x14ac:dyDescent="0.25">
      <c r="D155" s="67" t="s">
        <v>412</v>
      </c>
      <c r="W155" s="71"/>
    </row>
    <row r="156" spans="4:30" s="67" customFormat="1" ht="11.1" customHeight="1" x14ac:dyDescent="0.25">
      <c r="D156" s="67" t="s">
        <v>509</v>
      </c>
      <c r="W156" s="71"/>
    </row>
    <row r="157" spans="4:30" s="67" customFormat="1" ht="23.1" customHeight="1" x14ac:dyDescent="0.25">
      <c r="D157" s="305" t="s">
        <v>413</v>
      </c>
      <c r="E157" s="305"/>
      <c r="F157" s="305"/>
      <c r="G157" s="305"/>
      <c r="H157" s="305"/>
      <c r="I157" s="305"/>
      <c r="J157" s="305"/>
      <c r="K157" s="305"/>
      <c r="L157" s="305"/>
      <c r="M157" s="305"/>
      <c r="N157" s="305"/>
      <c r="O157" s="305"/>
      <c r="P157" s="305"/>
      <c r="Q157" s="305"/>
      <c r="R157" s="305"/>
      <c r="W157" s="71"/>
    </row>
    <row r="158" spans="4:30" s="67" customFormat="1" ht="11.1" customHeight="1" x14ac:dyDescent="0.25">
      <c r="D158" s="67" t="s">
        <v>414</v>
      </c>
      <c r="W158" s="71"/>
    </row>
    <row r="159" spans="4:30" s="67" customFormat="1" ht="11.1" customHeight="1" x14ac:dyDescent="0.25">
      <c r="D159" s="67" t="s">
        <v>434</v>
      </c>
      <c r="W159" s="71"/>
    </row>
  </sheetData>
  <mergeCells count="5">
    <mergeCell ref="D144:R144"/>
    <mergeCell ref="D157:R157"/>
    <mergeCell ref="D154:R154"/>
    <mergeCell ref="D150:R150"/>
    <mergeCell ref="D152:R152"/>
  </mergeCells>
  <pageMargins left="0.70866141732283472" right="0.70866141732283472" top="0.74803149606299213" bottom="0.74803149606299213" header="0.31496062992125984" footer="0.31496062992125984"/>
  <pageSetup paperSize="9" scale="65" fitToHeight="0" orientation="landscape" r:id="rId1"/>
  <headerFooter>
    <oddFooter>&amp;R&amp;P</oddFooter>
  </headerFooter>
  <rowBreaks count="3" manualBreakCount="3">
    <brk id="55" min="1" max="18" man="1"/>
    <brk id="98" min="1" max="18" man="1"/>
    <brk id="137" min="1" max="18" man="1"/>
  </rowBreaks>
  <customProperties>
    <customPr name="UniqueName" r:id="rId2"/>
  </customProperties>
  <ignoredErrors>
    <ignoredError sqref="I22:R22 I24:R24" formula="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B9BDE-4644-42C3-9CC3-EF628675935E}">
  <sheetPr>
    <tabColor rgb="FFFED2D9"/>
    <pageSetUpPr fitToPage="1"/>
  </sheetPr>
  <dimension ref="C1:N64"/>
  <sheetViews>
    <sheetView showGridLines="0" view="pageBreakPreview" zoomScaleNormal="115" zoomScaleSheetLayoutView="100" workbookViewId="0"/>
  </sheetViews>
  <sheetFormatPr defaultRowHeight="15" x14ac:dyDescent="0.25"/>
  <cols>
    <col min="1" max="1" width="2.28515625" customWidth="1"/>
    <col min="2" max="2" width="1.42578125" customWidth="1"/>
    <col min="3" max="3" width="42.85546875" customWidth="1"/>
    <col min="4" max="13" width="11.7109375" customWidth="1"/>
    <col min="14" max="14" width="1.7109375" customWidth="1"/>
    <col min="17" max="17" width="19.85546875" customWidth="1"/>
  </cols>
  <sheetData>
    <row r="1" spans="3:13" ht="6.75" customHeight="1" x14ac:dyDescent="0.25"/>
    <row r="2" spans="3:13" s="3" customFormat="1" ht="15.75" x14ac:dyDescent="0.25">
      <c r="C2" s="109" t="s">
        <v>316</v>
      </c>
    </row>
    <row r="4" spans="3:13" x14ac:dyDescent="0.25">
      <c r="C4" s="236" t="s">
        <v>278</v>
      </c>
      <c r="D4" s="211" t="s">
        <v>276</v>
      </c>
      <c r="E4" s="211" t="s">
        <v>276</v>
      </c>
      <c r="F4" s="211" t="s">
        <v>276</v>
      </c>
      <c r="G4" s="211" t="s">
        <v>276</v>
      </c>
      <c r="H4" s="211" t="s">
        <v>276</v>
      </c>
      <c r="I4" s="211" t="s">
        <v>276</v>
      </c>
      <c r="J4" s="211" t="s">
        <v>277</v>
      </c>
      <c r="K4" s="211" t="s">
        <v>277</v>
      </c>
      <c r="L4" s="211" t="s">
        <v>277</v>
      </c>
      <c r="M4" s="211" t="s">
        <v>277</v>
      </c>
    </row>
    <row r="5" spans="3:13" ht="5.0999999999999996" customHeight="1" x14ac:dyDescent="0.25">
      <c r="C5" s="216"/>
      <c r="D5" s="211"/>
      <c r="E5" s="211"/>
      <c r="F5" s="211"/>
      <c r="G5" s="211"/>
      <c r="H5" s="211"/>
      <c r="I5" s="211"/>
      <c r="J5" s="211"/>
      <c r="K5" s="211"/>
      <c r="L5" s="211"/>
      <c r="M5" s="211"/>
    </row>
    <row r="6" spans="3:13" s="4" customFormat="1" ht="13.5" thickBot="1" x14ac:dyDescent="0.25">
      <c r="C6" s="110" t="s">
        <v>15</v>
      </c>
      <c r="D6" s="111">
        <v>2015</v>
      </c>
      <c r="E6" s="111">
        <v>2016</v>
      </c>
      <c r="F6" s="111">
        <v>2017</v>
      </c>
      <c r="G6" s="111">
        <v>2018</v>
      </c>
      <c r="H6" s="111">
        <v>2019</v>
      </c>
      <c r="I6" s="111">
        <v>2020</v>
      </c>
      <c r="J6" s="111">
        <v>2021</v>
      </c>
      <c r="K6" s="111">
        <v>2022</v>
      </c>
      <c r="L6" s="111">
        <v>2023</v>
      </c>
      <c r="M6" s="111">
        <v>2024</v>
      </c>
    </row>
    <row r="7" spans="3:13" ht="16.350000000000001" customHeight="1" thickTop="1" x14ac:dyDescent="0.25">
      <c r="C7" s="112" t="s">
        <v>0</v>
      </c>
      <c r="D7" s="113">
        <v>1011.8</v>
      </c>
      <c r="E7" s="113">
        <v>1184.5</v>
      </c>
      <c r="F7" s="113">
        <v>1372.4090000000001</v>
      </c>
      <c r="G7" s="113">
        <v>1612.5</v>
      </c>
      <c r="H7" s="113">
        <v>1900.7</v>
      </c>
      <c r="I7" s="113">
        <v>2138.9</v>
      </c>
      <c r="J7" s="113">
        <v>2508.8467886401836</v>
      </c>
      <c r="K7" s="113">
        <v>2827.0216981969088</v>
      </c>
      <c r="L7" s="113">
        <v>3089.9703421480008</v>
      </c>
      <c r="M7" s="113">
        <v>3408.017977575596</v>
      </c>
    </row>
    <row r="8" spans="3:13" ht="16.350000000000001" customHeight="1" x14ac:dyDescent="0.25">
      <c r="C8" s="114" t="s">
        <v>16</v>
      </c>
      <c r="D8" s="115">
        <v>-672.14400000000001</v>
      </c>
      <c r="E8" s="115">
        <v>-760.7</v>
      </c>
      <c r="F8" s="115">
        <v>-879.5</v>
      </c>
      <c r="G8" s="115">
        <v>-1036</v>
      </c>
      <c r="H8" s="115">
        <v>-1203.8</v>
      </c>
      <c r="I8" s="115">
        <v>-1290.8</v>
      </c>
      <c r="J8" s="115">
        <v>-1490.8808665671663</v>
      </c>
      <c r="K8" s="115">
        <v>-1715.4566871850382</v>
      </c>
      <c r="L8" s="115">
        <v>-1796.1483281549163</v>
      </c>
      <c r="M8" s="115">
        <v>-1911.0392724975877</v>
      </c>
    </row>
    <row r="9" spans="3:13" ht="16.350000000000001" customHeight="1" thickBot="1" x14ac:dyDescent="0.3">
      <c r="C9" s="116" t="s">
        <v>17</v>
      </c>
      <c r="D9" s="117">
        <v>0</v>
      </c>
      <c r="E9" s="117">
        <v>0</v>
      </c>
      <c r="F9" s="117">
        <v>7.5</v>
      </c>
      <c r="G9" s="117">
        <v>7</v>
      </c>
      <c r="H9" s="117">
        <v>6</v>
      </c>
      <c r="I9" s="117">
        <v>5.0999999999999996</v>
      </c>
      <c r="J9" s="117">
        <v>5.2631014037074966</v>
      </c>
      <c r="K9" s="117">
        <v>4.7567846936803502</v>
      </c>
      <c r="L9" s="117">
        <v>4.2771016950202805</v>
      </c>
      <c r="M9" s="117">
        <v>4.913476715376043</v>
      </c>
    </row>
    <row r="10" spans="3:13" ht="16.350000000000001" customHeight="1" x14ac:dyDescent="0.25">
      <c r="C10" s="118" t="s">
        <v>174</v>
      </c>
      <c r="D10" s="119">
        <v>339.65600000000001</v>
      </c>
      <c r="E10" s="119">
        <f>E7+E8</f>
        <v>423.79999999999995</v>
      </c>
      <c r="F10" s="119">
        <v>500.40900000000011</v>
      </c>
      <c r="G10" s="119">
        <v>583.5</v>
      </c>
      <c r="H10" s="119">
        <v>702.9</v>
      </c>
      <c r="I10" s="119">
        <v>853.1</v>
      </c>
      <c r="J10" s="119">
        <v>1023.2290234767246</v>
      </c>
      <c r="K10" s="119">
        <v>1116.321795705551</v>
      </c>
      <c r="L10" s="119">
        <v>1298.0991156881048</v>
      </c>
      <c r="M10" s="119">
        <v>1501.8921817933845</v>
      </c>
    </row>
    <row r="11" spans="3:13" ht="16.350000000000001" customHeight="1" x14ac:dyDescent="0.25">
      <c r="C11" s="114" t="s">
        <v>274</v>
      </c>
      <c r="D11" s="120">
        <v>0.33600000000000002</v>
      </c>
      <c r="E11" s="120">
        <v>0.36499999999999999</v>
      </c>
      <c r="F11" s="120">
        <v>0.36499999999999999</v>
      </c>
      <c r="G11" s="120">
        <v>0.36199999999999999</v>
      </c>
      <c r="H11" s="120">
        <v>0.37</v>
      </c>
      <c r="I11" s="120">
        <v>0.39900000000000002</v>
      </c>
      <c r="J11" s="120">
        <v>0.40784835013034954</v>
      </c>
      <c r="K11" s="120">
        <v>0.39487556689697417</v>
      </c>
      <c r="L11" s="120">
        <v>0.42010083332571013</v>
      </c>
      <c r="M11" s="120">
        <v>0.44069373802476364</v>
      </c>
    </row>
    <row r="12" spans="3:13" ht="16.350000000000001" customHeight="1" thickBot="1" x14ac:dyDescent="0.3">
      <c r="C12" s="114" t="s">
        <v>510</v>
      </c>
      <c r="D12" s="121">
        <v>-291.2</v>
      </c>
      <c r="E12" s="121">
        <v>-325.7</v>
      </c>
      <c r="F12" s="121">
        <v>-348.3</v>
      </c>
      <c r="G12" s="121">
        <v>-393.6</v>
      </c>
      <c r="H12" s="121">
        <v>-465.40000000000003</v>
      </c>
      <c r="I12" s="342">
        <v>-528.9</v>
      </c>
      <c r="J12" s="121">
        <v>-892.35922593518274</v>
      </c>
      <c r="K12" s="121">
        <v>-982.47171016050197</v>
      </c>
      <c r="L12" s="121">
        <v>-1085.0630363607354</v>
      </c>
      <c r="M12" s="121">
        <v>-1194.4664984186093</v>
      </c>
    </row>
    <row r="13" spans="3:13" ht="16.350000000000001" customHeight="1" x14ac:dyDescent="0.25">
      <c r="C13" s="123" t="s">
        <v>206</v>
      </c>
      <c r="D13" s="124">
        <v>48.454999999999998</v>
      </c>
      <c r="E13" s="124">
        <v>98.1</v>
      </c>
      <c r="F13" s="124">
        <v>152.10900000000009</v>
      </c>
      <c r="G13" s="124">
        <v>190</v>
      </c>
      <c r="H13" s="124">
        <v>237.5</v>
      </c>
      <c r="I13" s="124">
        <v>324.2</v>
      </c>
      <c r="J13" s="124">
        <v>130.86979754154186</v>
      </c>
      <c r="K13" s="124">
        <v>133.85033554504892</v>
      </c>
      <c r="L13" s="124">
        <v>213.03607932736958</v>
      </c>
      <c r="M13" s="124">
        <v>307.42568337477513</v>
      </c>
    </row>
    <row r="14" spans="3:13" ht="16.350000000000001" customHeight="1" x14ac:dyDescent="0.25">
      <c r="C14" s="114" t="s">
        <v>207</v>
      </c>
      <c r="D14" s="120">
        <v>4.8000000000000001E-2</v>
      </c>
      <c r="E14" s="120">
        <v>8.3000000000000004E-2</v>
      </c>
      <c r="F14" s="120">
        <v>0.111</v>
      </c>
      <c r="G14" s="120">
        <v>0.11799999999999999</v>
      </c>
      <c r="H14" s="120">
        <v>0.125</v>
      </c>
      <c r="I14" s="120">
        <v>0.152</v>
      </c>
      <c r="J14" s="120">
        <v>5.2163327842141533E-2</v>
      </c>
      <c r="K14" s="120">
        <v>4.7346766255957448E-2</v>
      </c>
      <c r="L14" s="120">
        <v>6.8944376721517986E-2</v>
      </c>
      <c r="M14" s="120">
        <v>9.020659086824194E-2</v>
      </c>
    </row>
    <row r="15" spans="3:13" ht="16.350000000000001" customHeight="1" x14ac:dyDescent="0.25">
      <c r="C15" s="114" t="s">
        <v>19</v>
      </c>
      <c r="D15" s="115">
        <v>-215.9</v>
      </c>
      <c r="E15" s="115">
        <v>-173.8</v>
      </c>
      <c r="F15" s="115">
        <v>-155</v>
      </c>
      <c r="G15" s="115">
        <v>-153.69999999999999</v>
      </c>
      <c r="H15" s="115">
        <v>-205.5</v>
      </c>
      <c r="I15" s="115">
        <v>-231.4</v>
      </c>
      <c r="J15" s="121">
        <v>-284.22892117892832</v>
      </c>
      <c r="K15" s="115">
        <v>-316.81136678062768</v>
      </c>
      <c r="L15" s="115">
        <v>-450.01505188312473</v>
      </c>
      <c r="M15" s="115">
        <v>-469.92303733462836</v>
      </c>
    </row>
    <row r="16" spans="3:13" ht="16.350000000000001" customHeight="1" thickBot="1" x14ac:dyDescent="0.3">
      <c r="C16" s="116" t="s">
        <v>20</v>
      </c>
      <c r="D16" s="117">
        <v>-149</v>
      </c>
      <c r="E16" s="117">
        <v>32.9</v>
      </c>
      <c r="F16" s="117">
        <v>-100.1</v>
      </c>
      <c r="G16" s="117">
        <v>-140.30000000000001</v>
      </c>
      <c r="H16" s="117">
        <v>-46.5</v>
      </c>
      <c r="I16" s="117">
        <v>-140.5</v>
      </c>
      <c r="J16" s="180">
        <v>-32.874798865374899</v>
      </c>
      <c r="K16" s="117">
        <v>-19.965238231715098</v>
      </c>
      <c r="L16" s="117">
        <v>-83.6587087493685</v>
      </c>
      <c r="M16" s="117">
        <v>-25.601481035479299</v>
      </c>
    </row>
    <row r="17" spans="3:13" ht="16.350000000000001" customHeight="1" x14ac:dyDescent="0.25">
      <c r="C17" s="125" t="s">
        <v>55</v>
      </c>
      <c r="D17" s="126">
        <v>-316.38600000000002</v>
      </c>
      <c r="E17" s="126">
        <v>-42.8</v>
      </c>
      <c r="F17" s="126">
        <v>-102.9909999999999</v>
      </c>
      <c r="G17" s="126">
        <v>-103.9</v>
      </c>
      <c r="H17" s="126">
        <v>-14.5</v>
      </c>
      <c r="I17" s="126">
        <v>-47.6</v>
      </c>
      <c r="J17" s="126">
        <v>-186.23392250276137</v>
      </c>
      <c r="K17" s="126">
        <v>-202.92626946729388</v>
      </c>
      <c r="L17" s="126">
        <v>-320.63768130512369</v>
      </c>
      <c r="M17" s="126">
        <v>-188.09883499533251</v>
      </c>
    </row>
    <row r="18" spans="3:13" ht="16.350000000000001" customHeight="1" thickBot="1" x14ac:dyDescent="0.3">
      <c r="C18" s="114" t="s">
        <v>374</v>
      </c>
      <c r="D18" s="115">
        <v>5</v>
      </c>
      <c r="E18" s="115">
        <v>-14.599</v>
      </c>
      <c r="F18" s="115">
        <v>2.8460000000000001</v>
      </c>
      <c r="G18" s="115">
        <v>-25.391999999999999</v>
      </c>
      <c r="H18" s="115">
        <v>-45.74</v>
      </c>
      <c r="I18" s="115">
        <v>-45.313000000000002</v>
      </c>
      <c r="J18" s="121">
        <v>-0.57899999999999996</v>
      </c>
      <c r="K18" s="115">
        <v>-34.536000000000001</v>
      </c>
      <c r="L18" s="115">
        <v>42.686999999999998</v>
      </c>
      <c r="M18" s="115">
        <v>3.1920000000000002</v>
      </c>
    </row>
    <row r="19" spans="3:13" ht="16.350000000000001" customHeight="1" x14ac:dyDescent="0.25">
      <c r="C19" s="125" t="s">
        <v>373</v>
      </c>
      <c r="D19" s="126">
        <v>-311.38600000000002</v>
      </c>
      <c r="E19" s="126">
        <v>-57.399000000000001</v>
      </c>
      <c r="F19" s="126">
        <v>-100.1449999999999</v>
      </c>
      <c r="G19" s="126">
        <v>-129.292</v>
      </c>
      <c r="H19" s="126">
        <v>-60.24</v>
      </c>
      <c r="I19" s="126">
        <v>-92.913000000000011</v>
      </c>
      <c r="J19" s="126">
        <v>-186.81292250276138</v>
      </c>
      <c r="K19" s="126">
        <v>-237.46226946729388</v>
      </c>
      <c r="L19" s="126">
        <v>-277.95068130512368</v>
      </c>
      <c r="M19" s="126">
        <v>-184.9068349953325</v>
      </c>
    </row>
    <row r="20" spans="3:13" ht="16.350000000000001" customHeight="1" x14ac:dyDescent="0.25">
      <c r="D20" s="301"/>
      <c r="E20" s="301"/>
      <c r="F20" s="301"/>
      <c r="G20" s="301"/>
      <c r="H20" s="301"/>
      <c r="I20" s="301"/>
      <c r="J20" s="301"/>
      <c r="K20" s="303"/>
      <c r="L20" s="301"/>
      <c r="M20" s="303"/>
    </row>
    <row r="21" spans="3:13" ht="15.75" x14ac:dyDescent="0.25">
      <c r="C21" s="109" t="s">
        <v>330</v>
      </c>
    </row>
    <row r="23" spans="3:13" ht="15.75" thickBot="1" x14ac:dyDescent="0.3">
      <c r="C23" s="110" t="s">
        <v>15</v>
      </c>
      <c r="D23" s="111">
        <v>2015</v>
      </c>
      <c r="E23" s="111">
        <v>2016</v>
      </c>
      <c r="F23" s="111">
        <v>2017</v>
      </c>
      <c r="G23" s="111">
        <v>2018</v>
      </c>
      <c r="H23" s="111">
        <v>2019</v>
      </c>
      <c r="I23" s="111">
        <v>2020</v>
      </c>
      <c r="J23" s="111">
        <v>2021</v>
      </c>
      <c r="K23" s="111">
        <v>2022</v>
      </c>
      <c r="L23" s="111">
        <v>2023</v>
      </c>
      <c r="M23" s="111">
        <v>2024</v>
      </c>
    </row>
    <row r="24" spans="3:13" ht="16.350000000000001" customHeight="1" thickTop="1" x14ac:dyDescent="0.25">
      <c r="C24" s="112" t="s">
        <v>0</v>
      </c>
      <c r="D24" s="113">
        <v>1011.8</v>
      </c>
      <c r="E24" s="113">
        <v>1184.5</v>
      </c>
      <c r="F24" s="113">
        <v>1372.4</v>
      </c>
      <c r="G24" s="113">
        <v>1612.5</v>
      </c>
      <c r="H24" s="113">
        <v>1900.7</v>
      </c>
      <c r="I24" s="113">
        <v>2138.9</v>
      </c>
      <c r="J24" s="113">
        <v>2508.8467886401836</v>
      </c>
      <c r="K24" s="113">
        <v>2827.0216981969088</v>
      </c>
      <c r="L24" s="113">
        <v>3089.9703421480008</v>
      </c>
      <c r="M24" s="113">
        <v>3408.017977575596</v>
      </c>
    </row>
    <row r="25" spans="3:13" ht="16.350000000000001" customHeight="1" x14ac:dyDescent="0.25">
      <c r="C25" s="114" t="s">
        <v>16</v>
      </c>
      <c r="D25" s="115">
        <v>-672.14400000000001</v>
      </c>
      <c r="E25" s="115">
        <v>-760.7</v>
      </c>
      <c r="F25" s="115">
        <v>-879.5</v>
      </c>
      <c r="G25" s="115">
        <v>-1036</v>
      </c>
      <c r="H25" s="115">
        <v>-1203.8</v>
      </c>
      <c r="I25" s="115">
        <v>-1290.8</v>
      </c>
      <c r="J25" s="115">
        <v>-1490.8808665671663</v>
      </c>
      <c r="K25" s="115">
        <v>-1715.4566871850382</v>
      </c>
      <c r="L25" s="115">
        <v>-1796.1483281549163</v>
      </c>
      <c r="M25" s="115">
        <v>-1911.0392724975877</v>
      </c>
    </row>
    <row r="26" spans="3:13" ht="16.350000000000001" customHeight="1" x14ac:dyDescent="0.25">
      <c r="C26" s="114" t="s">
        <v>318</v>
      </c>
      <c r="D26" s="115">
        <v>21.14</v>
      </c>
      <c r="E26" s="115">
        <v>28.7</v>
      </c>
      <c r="F26" s="115">
        <f>34.8+22.3</f>
        <v>57.099999999999994</v>
      </c>
      <c r="G26" s="115">
        <v>27.1</v>
      </c>
      <c r="H26" s="115">
        <v>58.2</v>
      </c>
      <c r="I26" s="115">
        <v>66.400000000000006</v>
      </c>
      <c r="J26" s="115">
        <v>24.61</v>
      </c>
      <c r="K26" s="115">
        <v>35.49</v>
      </c>
      <c r="L26" s="115">
        <v>42.46</v>
      </c>
      <c r="M26" s="115">
        <v>32.15</v>
      </c>
    </row>
    <row r="27" spans="3:13" ht="16.350000000000001" customHeight="1" thickBot="1" x14ac:dyDescent="0.3">
      <c r="C27" s="116" t="s">
        <v>17</v>
      </c>
      <c r="D27" s="117">
        <v>0</v>
      </c>
      <c r="E27" s="117">
        <v>0</v>
      </c>
      <c r="F27" s="117">
        <v>7.5</v>
      </c>
      <c r="G27" s="117">
        <v>7</v>
      </c>
      <c r="H27" s="117">
        <v>6</v>
      </c>
      <c r="I27" s="117">
        <v>5.0999999999999996</v>
      </c>
      <c r="J27" s="117">
        <v>5.2631014037074966</v>
      </c>
      <c r="K27" s="117">
        <v>4.7567846936803502</v>
      </c>
      <c r="L27" s="117">
        <v>4.2771016950202805</v>
      </c>
      <c r="M27" s="117">
        <v>4.9134767153760404</v>
      </c>
    </row>
    <row r="28" spans="3:13" ht="16.350000000000001" customHeight="1" x14ac:dyDescent="0.25">
      <c r="C28" s="118" t="s">
        <v>1</v>
      </c>
      <c r="D28" s="119">
        <f>+SUM(D24:D27)</f>
        <v>360.79599999999994</v>
      </c>
      <c r="E28" s="119">
        <f t="shared" ref="E28:M28" si="0">+SUM(E24:E27)</f>
        <v>452.49999999999994</v>
      </c>
      <c r="F28" s="119">
        <v>557.50000000000011</v>
      </c>
      <c r="G28" s="119">
        <f t="shared" si="0"/>
        <v>610.6</v>
      </c>
      <c r="H28" s="119">
        <f t="shared" si="0"/>
        <v>761.10000000000014</v>
      </c>
      <c r="I28" s="119">
        <f t="shared" si="0"/>
        <v>919.60000000000014</v>
      </c>
      <c r="J28" s="119">
        <f t="shared" si="0"/>
        <v>1047.8390234767246</v>
      </c>
      <c r="K28" s="119">
        <f t="shared" si="0"/>
        <v>1151.811795705551</v>
      </c>
      <c r="L28" s="119">
        <f t="shared" si="0"/>
        <v>1340.5591156881048</v>
      </c>
      <c r="M28" s="119">
        <f t="shared" si="0"/>
        <v>1534.0421817933843</v>
      </c>
    </row>
    <row r="29" spans="3:13" ht="16.350000000000001" customHeight="1" x14ac:dyDescent="0.25">
      <c r="C29" s="114" t="s">
        <v>18</v>
      </c>
      <c r="D29" s="120">
        <v>0.35699999999999998</v>
      </c>
      <c r="E29" s="120">
        <v>0.38200000000000001</v>
      </c>
      <c r="F29" s="120">
        <v>0.40600000000000003</v>
      </c>
      <c r="G29" s="120">
        <v>0.379</v>
      </c>
      <c r="H29" s="120">
        <v>0.4</v>
      </c>
      <c r="I29" s="120">
        <v>0.43</v>
      </c>
      <c r="J29" s="120">
        <v>0.41799999999999998</v>
      </c>
      <c r="K29" s="120">
        <v>0.40699999999999997</v>
      </c>
      <c r="L29" s="120">
        <v>0.434</v>
      </c>
      <c r="M29" s="120">
        <v>0.45</v>
      </c>
    </row>
    <row r="30" spans="3:13" ht="16.350000000000001" customHeight="1" thickBot="1" x14ac:dyDescent="0.3">
      <c r="C30" s="114" t="s">
        <v>510</v>
      </c>
      <c r="D30" s="121">
        <v>-147.5</v>
      </c>
      <c r="E30" s="121">
        <v>-176.2</v>
      </c>
      <c r="F30" s="121">
        <v>-195.3</v>
      </c>
      <c r="G30" s="121">
        <v>-240.40000000000003</v>
      </c>
      <c r="H30" s="121">
        <v>-312.30000000000007</v>
      </c>
      <c r="I30" s="121">
        <v>-369.9</v>
      </c>
      <c r="J30" s="121">
        <v>-475.59622593518276</v>
      </c>
      <c r="K30" s="121">
        <v>-574.97671016050197</v>
      </c>
      <c r="L30" s="121">
        <v>-646.58803636073537</v>
      </c>
      <c r="M30" s="121">
        <v>-714.97249841860935</v>
      </c>
    </row>
    <row r="31" spans="3:13" ht="16.350000000000001" customHeight="1" x14ac:dyDescent="0.25">
      <c r="C31" s="246" t="s">
        <v>231</v>
      </c>
      <c r="D31" s="247">
        <v>213.29599999999994</v>
      </c>
      <c r="E31" s="247">
        <v>276.29999999999995</v>
      </c>
      <c r="F31" s="247">
        <v>362.2000000000001</v>
      </c>
      <c r="G31" s="247">
        <v>370.20000000000005</v>
      </c>
      <c r="H31" s="247">
        <v>448.80000000000013</v>
      </c>
      <c r="I31" s="247">
        <v>549.70000000000016</v>
      </c>
      <c r="J31" s="247">
        <v>572.24249448697628</v>
      </c>
      <c r="K31" s="247">
        <v>576.83461682371171</v>
      </c>
      <c r="L31" s="247">
        <v>693.97061866473393</v>
      </c>
      <c r="M31" s="247">
        <v>819.06988179739005</v>
      </c>
    </row>
    <row r="32" spans="3:13" ht="16.350000000000001" customHeight="1" x14ac:dyDescent="0.25">
      <c r="C32" s="114" t="s">
        <v>317</v>
      </c>
      <c r="D32" s="120">
        <v>0.21099999999999999</v>
      </c>
      <c r="E32" s="120">
        <v>0.23300000000000001</v>
      </c>
      <c r="F32" s="120">
        <v>0.26400000000000001</v>
      </c>
      <c r="G32" s="120">
        <v>0.23</v>
      </c>
      <c r="H32" s="120">
        <v>0.23599999999999999</v>
      </c>
      <c r="I32" s="120">
        <v>0.25700000000000001</v>
      </c>
      <c r="J32" s="120">
        <v>0.22800000000000001</v>
      </c>
      <c r="K32" s="120">
        <v>0.20399999999999999</v>
      </c>
      <c r="L32" s="120">
        <v>0.22500000000000001</v>
      </c>
      <c r="M32" s="120">
        <v>0.24</v>
      </c>
    </row>
    <row r="33" spans="3:13" ht="16.350000000000001" customHeight="1" x14ac:dyDescent="0.25">
      <c r="C33" s="114" t="s">
        <v>319</v>
      </c>
      <c r="D33" s="121">
        <v>-21.14</v>
      </c>
      <c r="E33" s="121">
        <v>-28.7</v>
      </c>
      <c r="F33" s="121">
        <v>-57.099999999999994</v>
      </c>
      <c r="G33" s="121">
        <v>-27.1</v>
      </c>
      <c r="H33" s="121">
        <v>-58.2</v>
      </c>
      <c r="I33" s="121">
        <v>-66.400000000000006</v>
      </c>
      <c r="J33" s="121">
        <v>-24.61</v>
      </c>
      <c r="K33" s="121">
        <v>-35.49</v>
      </c>
      <c r="L33" s="121">
        <v>-42.46</v>
      </c>
      <c r="M33" s="121">
        <v>-32.15</v>
      </c>
    </row>
    <row r="34" spans="3:13" ht="16.350000000000001" customHeight="1" x14ac:dyDescent="0.25">
      <c r="C34" s="114" t="s">
        <v>320</v>
      </c>
      <c r="D34" s="115">
        <v>-0.01</v>
      </c>
      <c r="E34" s="115">
        <v>0</v>
      </c>
      <c r="F34" s="115">
        <v>0</v>
      </c>
      <c r="G34" s="115">
        <v>0</v>
      </c>
      <c r="H34" s="115">
        <v>0</v>
      </c>
      <c r="I34" s="115">
        <v>0</v>
      </c>
      <c r="J34" s="115">
        <v>0</v>
      </c>
      <c r="K34" s="115">
        <v>0</v>
      </c>
      <c r="L34" s="115">
        <v>0</v>
      </c>
      <c r="M34" s="115">
        <v>-4.01</v>
      </c>
    </row>
    <row r="35" spans="3:13" ht="15.75" customHeight="1" thickBot="1" x14ac:dyDescent="0.3">
      <c r="C35" s="114" t="s">
        <v>321</v>
      </c>
      <c r="D35" s="115">
        <v>-143.69</v>
      </c>
      <c r="E35" s="115">
        <v>-149.5</v>
      </c>
      <c r="F35" s="263">
        <v>-153</v>
      </c>
      <c r="G35" s="115">
        <v>-153.19999999999999</v>
      </c>
      <c r="H35" s="115">
        <v>-153.1</v>
      </c>
      <c r="I35" s="115">
        <v>-159</v>
      </c>
      <c r="J35" s="115">
        <v>-416.76299999999998</v>
      </c>
      <c r="K35" s="115">
        <v>-407.495</v>
      </c>
      <c r="L35" s="115">
        <v>-438.47500000000002</v>
      </c>
      <c r="M35" s="115">
        <v>-475.48399999999998</v>
      </c>
    </row>
    <row r="36" spans="3:13" ht="16.350000000000001" customHeight="1" x14ac:dyDescent="0.25">
      <c r="C36" s="123" t="s">
        <v>206</v>
      </c>
      <c r="D36" s="124">
        <v>48.455999999999932</v>
      </c>
      <c r="E36" s="124">
        <v>98.099999999999966</v>
      </c>
      <c r="F36" s="124">
        <v>152.10000000000011</v>
      </c>
      <c r="G36" s="124">
        <v>189.90000000000006</v>
      </c>
      <c r="H36" s="124">
        <v>237.50000000000011</v>
      </c>
      <c r="I36" s="124">
        <v>324.30000000000018</v>
      </c>
      <c r="J36" s="124">
        <v>130.86949448697629</v>
      </c>
      <c r="K36" s="124">
        <v>133.8496168237117</v>
      </c>
      <c r="L36" s="124">
        <v>213.03561866473393</v>
      </c>
      <c r="M36" s="124">
        <v>307.42588179739005</v>
      </c>
    </row>
    <row r="37" spans="3:13" ht="16.350000000000001" customHeight="1" x14ac:dyDescent="0.25">
      <c r="C37" s="122"/>
      <c r="D37" s="250"/>
      <c r="E37" s="250"/>
      <c r="F37" s="250"/>
      <c r="G37" s="250"/>
      <c r="H37" s="250"/>
      <c r="I37" s="250"/>
      <c r="J37" s="250"/>
      <c r="K37" s="250"/>
      <c r="L37" s="250"/>
      <c r="M37" s="250"/>
    </row>
    <row r="38" spans="3:13" ht="16.350000000000001" customHeight="1" x14ac:dyDescent="0.25">
      <c r="C38" s="109" t="s">
        <v>130</v>
      </c>
    </row>
    <row r="39" spans="3:13" ht="16.350000000000001" customHeight="1" x14ac:dyDescent="0.25"/>
    <row r="40" spans="3:13" ht="16.350000000000001" customHeight="1" thickBot="1" x14ac:dyDescent="0.3">
      <c r="C40" s="251" t="s">
        <v>15</v>
      </c>
      <c r="D40" s="111">
        <v>2015</v>
      </c>
      <c r="E40" s="111">
        <v>2016</v>
      </c>
      <c r="F40" s="111">
        <v>2017</v>
      </c>
      <c r="G40" s="111">
        <v>2018</v>
      </c>
      <c r="H40" s="111">
        <v>2019</v>
      </c>
      <c r="I40" s="111">
        <v>2020</v>
      </c>
      <c r="J40" s="111">
        <v>2021</v>
      </c>
      <c r="K40" s="111">
        <v>2022</v>
      </c>
      <c r="L40" s="111">
        <v>2023</v>
      </c>
      <c r="M40" s="111">
        <v>2024</v>
      </c>
    </row>
    <row r="41" spans="3:13" ht="16.350000000000001" customHeight="1" thickTop="1" x14ac:dyDescent="0.25">
      <c r="C41" s="112" t="s">
        <v>21</v>
      </c>
      <c r="D41" s="113">
        <v>863.8</v>
      </c>
      <c r="E41" s="113">
        <v>997.4</v>
      </c>
      <c r="F41" s="113">
        <v>1158</v>
      </c>
      <c r="G41" s="113">
        <v>1329.5</v>
      </c>
      <c r="H41" s="113">
        <v>1548.9</v>
      </c>
      <c r="I41" s="113">
        <v>1740.6</v>
      </c>
      <c r="J41" s="113">
        <v>2043.7</v>
      </c>
      <c r="K41" s="113">
        <v>2358.1999999999998</v>
      </c>
      <c r="L41" s="113">
        <v>2635.3</v>
      </c>
      <c r="M41" s="113">
        <v>2947.8</v>
      </c>
    </row>
    <row r="42" spans="3:13" ht="16.350000000000001" customHeight="1" x14ac:dyDescent="0.25">
      <c r="C42" s="114" t="s">
        <v>22</v>
      </c>
      <c r="D42" s="115">
        <v>148</v>
      </c>
      <c r="E42" s="115">
        <v>187.1</v>
      </c>
      <c r="F42" s="115">
        <f>234.5-22.4</f>
        <v>212.1</v>
      </c>
      <c r="G42" s="115">
        <v>266.8</v>
      </c>
      <c r="H42" s="115">
        <v>329.1</v>
      </c>
      <c r="I42" s="115">
        <v>338.1</v>
      </c>
      <c r="J42" s="115">
        <v>373</v>
      </c>
      <c r="K42" s="115">
        <v>386</v>
      </c>
      <c r="L42" s="115">
        <v>362.3</v>
      </c>
      <c r="M42" s="115">
        <v>367.4</v>
      </c>
    </row>
    <row r="43" spans="3:13" ht="16.350000000000001" customHeight="1" thickBot="1" x14ac:dyDescent="0.3">
      <c r="C43" s="116" t="s">
        <v>7</v>
      </c>
      <c r="D43" s="117">
        <v>0</v>
      </c>
      <c r="E43" s="117">
        <v>0</v>
      </c>
      <c r="F43" s="117">
        <v>2.1829999999999998</v>
      </c>
      <c r="G43" s="117">
        <v>16.2</v>
      </c>
      <c r="H43" s="117">
        <v>22.7</v>
      </c>
      <c r="I43" s="117">
        <v>60.2</v>
      </c>
      <c r="J43" s="117">
        <v>91.7</v>
      </c>
      <c r="K43" s="117">
        <v>82.9</v>
      </c>
      <c r="L43" s="117">
        <v>92.4</v>
      </c>
      <c r="M43" s="117">
        <v>92.8</v>
      </c>
    </row>
    <row r="44" spans="3:13" ht="16.350000000000001" customHeight="1" x14ac:dyDescent="0.25">
      <c r="C44" s="125" t="s">
        <v>5</v>
      </c>
      <c r="D44" s="126">
        <v>1011.8</v>
      </c>
      <c r="E44" s="126">
        <v>1184.5</v>
      </c>
      <c r="F44" s="126">
        <f>SUM(F41:F43)</f>
        <v>1372.2829999999999</v>
      </c>
      <c r="G44" s="126">
        <v>1612.5</v>
      </c>
      <c r="H44" s="126">
        <v>1900.7</v>
      </c>
      <c r="I44" s="126">
        <v>2138.9</v>
      </c>
      <c r="J44" s="119">
        <v>2508.8000000000002</v>
      </c>
      <c r="K44" s="126">
        <v>2827</v>
      </c>
      <c r="L44" s="126">
        <v>3090</v>
      </c>
      <c r="M44" s="126">
        <v>3408</v>
      </c>
    </row>
    <row r="45" spans="3:13" x14ac:dyDescent="0.25">
      <c r="D45" s="249"/>
      <c r="E45" s="249"/>
      <c r="F45" s="249"/>
      <c r="G45" s="249"/>
      <c r="H45" s="249"/>
      <c r="I45" s="249"/>
      <c r="J45" s="249"/>
      <c r="K45" s="249"/>
      <c r="L45" s="249"/>
      <c r="M45" s="249"/>
    </row>
    <row r="46" spans="3:13" ht="15.75" x14ac:dyDescent="0.25">
      <c r="C46" s="315" t="s">
        <v>447</v>
      </c>
      <c r="D46" s="249"/>
      <c r="E46" s="249"/>
      <c r="F46" s="249"/>
      <c r="G46" s="249"/>
      <c r="H46" s="249"/>
      <c r="I46" s="249"/>
      <c r="J46" s="249"/>
      <c r="K46" s="249"/>
      <c r="L46" s="249"/>
      <c r="M46" s="249"/>
    </row>
    <row r="47" spans="3:13" x14ac:dyDescent="0.25">
      <c r="D47" s="249"/>
      <c r="E47" s="249"/>
      <c r="F47" s="249"/>
      <c r="G47" s="249"/>
      <c r="H47" s="249"/>
      <c r="I47" s="249"/>
      <c r="J47" s="249"/>
      <c r="K47" s="249"/>
      <c r="L47" s="249"/>
      <c r="M47" s="249"/>
    </row>
    <row r="48" spans="3:13" ht="16.350000000000001" customHeight="1" thickBot="1" x14ac:dyDescent="0.3">
      <c r="C48" s="251" t="s">
        <v>15</v>
      </c>
      <c r="D48" s="111">
        <v>2015</v>
      </c>
      <c r="E48" s="111">
        <v>2016</v>
      </c>
      <c r="F48" s="111">
        <v>2017</v>
      </c>
      <c r="G48" s="111">
        <v>2018</v>
      </c>
      <c r="H48" s="111">
        <v>2019</v>
      </c>
      <c r="I48" s="111">
        <v>2020</v>
      </c>
      <c r="J48" s="111">
        <v>2021</v>
      </c>
      <c r="K48" s="111">
        <v>2022</v>
      </c>
      <c r="L48" s="111">
        <v>2023</v>
      </c>
      <c r="M48" s="111">
        <v>2024</v>
      </c>
    </row>
    <row r="49" spans="3:14" ht="16.350000000000001" customHeight="1" thickTop="1" x14ac:dyDescent="0.25">
      <c r="C49" s="112" t="s">
        <v>443</v>
      </c>
      <c r="D49" s="312"/>
      <c r="E49" s="312"/>
      <c r="F49" s="312"/>
      <c r="G49" s="312"/>
      <c r="H49" s="312"/>
      <c r="I49" s="312"/>
      <c r="J49" s="312"/>
      <c r="K49" s="312">
        <v>1671.6</v>
      </c>
      <c r="L49" s="312">
        <v>1731.3</v>
      </c>
      <c r="M49" s="312">
        <v>1852.6</v>
      </c>
    </row>
    <row r="50" spans="3:14" ht="16.350000000000001" customHeight="1" x14ac:dyDescent="0.25">
      <c r="C50" s="114" t="s">
        <v>444</v>
      </c>
      <c r="D50" s="313"/>
      <c r="E50" s="313"/>
      <c r="F50" s="313"/>
      <c r="G50" s="313"/>
      <c r="H50" s="313"/>
      <c r="I50" s="313"/>
      <c r="J50" s="313"/>
      <c r="K50" s="313">
        <v>893.6</v>
      </c>
      <c r="L50" s="313">
        <v>1044.5</v>
      </c>
      <c r="M50" s="313">
        <v>1200.5</v>
      </c>
    </row>
    <row r="51" spans="3:14" ht="16.350000000000001" customHeight="1" x14ac:dyDescent="0.25">
      <c r="C51" s="114" t="s">
        <v>445</v>
      </c>
      <c r="D51" s="313"/>
      <c r="E51" s="313"/>
      <c r="F51" s="313"/>
      <c r="G51" s="313"/>
      <c r="H51" s="313"/>
      <c r="I51" s="313"/>
      <c r="J51" s="313"/>
      <c r="K51" s="313">
        <v>218.5</v>
      </c>
      <c r="L51" s="313">
        <v>263.2</v>
      </c>
      <c r="M51" s="313">
        <v>303.10000000000002</v>
      </c>
    </row>
    <row r="52" spans="3:14" ht="16.350000000000001" customHeight="1" thickBot="1" x14ac:dyDescent="0.3">
      <c r="C52" s="116" t="s">
        <v>446</v>
      </c>
      <c r="D52" s="313"/>
      <c r="E52" s="313"/>
      <c r="F52" s="313"/>
      <c r="G52" s="313"/>
      <c r="H52" s="313"/>
      <c r="I52" s="313"/>
      <c r="J52" s="313"/>
      <c r="K52" s="313">
        <v>43.4</v>
      </c>
      <c r="L52" s="313">
        <v>51.1</v>
      </c>
      <c r="M52" s="313">
        <v>51.9</v>
      </c>
    </row>
    <row r="53" spans="3:14" ht="16.350000000000001" customHeight="1" x14ac:dyDescent="0.25">
      <c r="C53" s="125" t="s">
        <v>5</v>
      </c>
      <c r="D53" s="314"/>
      <c r="E53" s="314"/>
      <c r="F53" s="314"/>
      <c r="G53" s="314"/>
      <c r="H53" s="314"/>
      <c r="I53" s="314"/>
      <c r="J53" s="314"/>
      <c r="K53" s="314">
        <v>2827</v>
      </c>
      <c r="L53" s="314">
        <v>3090</v>
      </c>
      <c r="M53" s="314">
        <v>3408</v>
      </c>
    </row>
    <row r="54" spans="3:14" ht="16.350000000000001" customHeight="1" x14ac:dyDescent="0.25">
      <c r="C54" s="316"/>
      <c r="D54" s="317"/>
      <c r="E54" s="317"/>
      <c r="F54" s="317"/>
      <c r="G54" s="317"/>
      <c r="H54" s="317"/>
      <c r="I54" s="317"/>
      <c r="J54" s="317"/>
      <c r="K54" s="317"/>
      <c r="L54" s="317"/>
      <c r="M54" s="317"/>
    </row>
    <row r="55" spans="3:14" x14ac:dyDescent="0.25">
      <c r="C55" s="68" t="s">
        <v>87</v>
      </c>
      <c r="D55" s="129"/>
      <c r="E55" s="129"/>
      <c r="F55" s="129"/>
      <c r="G55" s="129"/>
      <c r="H55" s="129"/>
      <c r="I55" s="129"/>
      <c r="J55" s="129"/>
      <c r="K55" s="129"/>
      <c r="L55" s="129"/>
      <c r="M55" s="129"/>
    </row>
    <row r="56" spans="3:14" s="244" customFormat="1" ht="54.95" customHeight="1" x14ac:dyDescent="0.25">
      <c r="C56" s="305" t="s">
        <v>339</v>
      </c>
      <c r="D56" s="305"/>
      <c r="E56" s="305"/>
      <c r="F56" s="305"/>
      <c r="G56" s="305"/>
      <c r="H56" s="305"/>
      <c r="I56" s="305"/>
      <c r="J56" s="305"/>
      <c r="K56" s="305"/>
      <c r="L56" s="305"/>
      <c r="M56" s="305"/>
      <c r="N56" s="245"/>
    </row>
    <row r="57" spans="3:14" x14ac:dyDescent="0.25">
      <c r="C57" s="308" t="s">
        <v>382</v>
      </c>
      <c r="D57" s="308"/>
      <c r="E57" s="308"/>
      <c r="F57" s="308"/>
      <c r="G57" s="308"/>
      <c r="H57" s="308"/>
      <c r="I57" s="308"/>
      <c r="J57" s="308"/>
      <c r="K57" s="308"/>
      <c r="L57" s="308"/>
      <c r="M57" s="308"/>
    </row>
    <row r="58" spans="3:14" x14ac:dyDescent="0.25">
      <c r="C58" s="308" t="s">
        <v>383</v>
      </c>
      <c r="D58" s="308"/>
      <c r="E58" s="308"/>
      <c r="F58" s="308"/>
      <c r="G58" s="308"/>
      <c r="H58" s="308"/>
      <c r="I58" s="308"/>
      <c r="J58" s="308"/>
      <c r="K58" s="308"/>
      <c r="L58" s="308"/>
      <c r="M58" s="308"/>
    </row>
    <row r="59" spans="3:14" ht="24.95" customHeight="1" x14ac:dyDescent="0.25">
      <c r="C59" s="307" t="s">
        <v>384</v>
      </c>
      <c r="D59" s="307"/>
      <c r="E59" s="307"/>
      <c r="F59" s="307"/>
      <c r="G59" s="307"/>
      <c r="H59" s="307"/>
      <c r="I59" s="307"/>
      <c r="J59" s="307"/>
      <c r="K59" s="307"/>
      <c r="L59" s="307"/>
      <c r="M59" s="307"/>
    </row>
    <row r="60" spans="3:14" ht="15" customHeight="1" x14ac:dyDescent="0.25">
      <c r="C60" s="308" t="s">
        <v>393</v>
      </c>
      <c r="D60" s="308"/>
      <c r="E60" s="308"/>
      <c r="F60" s="308"/>
      <c r="G60" s="308"/>
      <c r="H60" s="308"/>
      <c r="I60" s="308"/>
      <c r="J60" s="308"/>
      <c r="K60" s="308"/>
      <c r="L60" s="308"/>
      <c r="M60" s="308"/>
    </row>
    <row r="62" spans="3:14" x14ac:dyDescent="0.25">
      <c r="E62" s="301"/>
      <c r="F62" s="301"/>
      <c r="G62" s="301"/>
      <c r="H62" s="301"/>
      <c r="I62" s="301"/>
      <c r="J62" s="301"/>
      <c r="K62" s="301"/>
      <c r="L62" s="301"/>
      <c r="M62" s="301"/>
    </row>
    <row r="63" spans="3:14" x14ac:dyDescent="0.25">
      <c r="E63" s="301"/>
      <c r="F63" s="301"/>
      <c r="G63" s="301"/>
      <c r="H63" s="301"/>
      <c r="I63" s="301"/>
      <c r="J63" s="301"/>
      <c r="K63" s="301"/>
      <c r="L63" s="301"/>
      <c r="M63" s="301"/>
    </row>
    <row r="64" spans="3:14" x14ac:dyDescent="0.25">
      <c r="E64" s="301"/>
      <c r="F64" s="301"/>
      <c r="G64" s="301"/>
      <c r="H64" s="301"/>
      <c r="I64" s="301"/>
      <c r="J64" s="301"/>
      <c r="K64" s="301"/>
      <c r="L64" s="301"/>
      <c r="M64" s="301"/>
    </row>
  </sheetData>
  <mergeCells count="5">
    <mergeCell ref="C56:M56"/>
    <mergeCell ref="C59:M59"/>
    <mergeCell ref="C57:M57"/>
    <mergeCell ref="C58:M58"/>
    <mergeCell ref="C60:M60"/>
  </mergeCells>
  <pageMargins left="0.7" right="0.7" top="0.75" bottom="0.75" header="0.3" footer="0.3"/>
  <pageSetup paperSize="9" scale="80" fitToHeight="0" orientation="landscape" r:id="rId1"/>
  <rowBreaks count="1" manualBreakCount="1">
    <brk id="36" min="1" max="13" man="1"/>
  </rowBreaks>
  <customProperties>
    <customPr name="UniqueName"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756F7-A22D-4D34-A481-808F49059B18}">
  <sheetPr>
    <tabColor rgb="FFFED2D9"/>
    <pageSetUpPr fitToPage="1"/>
  </sheetPr>
  <dimension ref="A1:R102"/>
  <sheetViews>
    <sheetView showGridLines="0" view="pageBreakPreview" zoomScaleNormal="100" zoomScaleSheetLayoutView="100" workbookViewId="0"/>
  </sheetViews>
  <sheetFormatPr defaultColWidth="9.140625" defaultRowHeight="15" x14ac:dyDescent="0.25"/>
  <cols>
    <col min="1" max="1" width="1.140625" customWidth="1"/>
    <col min="2" max="2" width="1.28515625" customWidth="1"/>
    <col min="3" max="3" width="40.7109375" customWidth="1"/>
    <col min="4" max="13" width="12.7109375" customWidth="1"/>
    <col min="14" max="14" width="1.7109375" customWidth="1"/>
  </cols>
  <sheetData>
    <row r="1" spans="3:14" ht="4.5" customHeight="1" x14ac:dyDescent="0.25"/>
    <row r="2" spans="3:14" s="3" customFormat="1" ht="15.75" x14ac:dyDescent="0.25">
      <c r="C2" s="109" t="s">
        <v>128</v>
      </c>
    </row>
    <row r="3" spans="3:14" ht="17.25" x14ac:dyDescent="0.25">
      <c r="C3" s="151"/>
    </row>
    <row r="4" spans="3:14" x14ac:dyDescent="0.25">
      <c r="C4" s="236" t="s">
        <v>278</v>
      </c>
      <c r="D4" s="211" t="s">
        <v>276</v>
      </c>
      <c r="E4" s="211" t="s">
        <v>276</v>
      </c>
      <c r="F4" s="211" t="s">
        <v>276</v>
      </c>
      <c r="G4" s="211" t="s">
        <v>276</v>
      </c>
      <c r="H4" s="211" t="s">
        <v>276</v>
      </c>
      <c r="I4" s="211" t="s">
        <v>276</v>
      </c>
      <c r="J4" s="211" t="s">
        <v>277</v>
      </c>
      <c r="K4" s="211" t="s">
        <v>277</v>
      </c>
      <c r="L4" s="211" t="s">
        <v>277</v>
      </c>
      <c r="M4" s="211" t="s">
        <v>277</v>
      </c>
    </row>
    <row r="5" spans="3:14" ht="5.0999999999999996" customHeight="1" x14ac:dyDescent="0.25">
      <c r="C5" s="216"/>
      <c r="D5" s="211"/>
      <c r="E5" s="211"/>
      <c r="F5" s="211"/>
      <c r="G5" s="211"/>
      <c r="H5" s="211"/>
      <c r="I5" s="211"/>
      <c r="J5" s="211"/>
      <c r="K5" s="211"/>
      <c r="L5" s="211"/>
      <c r="M5" s="211"/>
    </row>
    <row r="6" spans="3:14" s="4" customFormat="1" ht="13.5" thickBot="1" x14ac:dyDescent="0.25">
      <c r="C6" s="110" t="s">
        <v>15</v>
      </c>
      <c r="D6" s="111">
        <v>2015</v>
      </c>
      <c r="E6" s="111">
        <v>2016</v>
      </c>
      <c r="F6" s="111">
        <v>2017</v>
      </c>
      <c r="G6" s="111">
        <v>2018</v>
      </c>
      <c r="H6" s="111">
        <v>2019</v>
      </c>
      <c r="I6" s="111">
        <v>2020</v>
      </c>
      <c r="J6" s="111">
        <v>2021</v>
      </c>
      <c r="K6" s="111">
        <v>2022</v>
      </c>
      <c r="L6" s="111">
        <v>2023</v>
      </c>
      <c r="M6" s="111">
        <v>2024</v>
      </c>
      <c r="N6" s="152"/>
    </row>
    <row r="7" spans="3:14" ht="15.75" thickTop="1" x14ac:dyDescent="0.25">
      <c r="C7" s="153" t="s">
        <v>2</v>
      </c>
      <c r="D7" s="112"/>
      <c r="E7" s="112"/>
      <c r="F7" s="112"/>
      <c r="G7" s="112"/>
      <c r="H7" s="112"/>
      <c r="I7" s="112"/>
      <c r="J7" s="112"/>
      <c r="K7" s="112"/>
      <c r="L7" s="112"/>
      <c r="M7" s="112"/>
    </row>
    <row r="8" spans="3:14" x14ac:dyDescent="0.25">
      <c r="C8" s="118" t="s">
        <v>28</v>
      </c>
      <c r="D8" s="122"/>
      <c r="E8" s="122"/>
      <c r="F8" s="122"/>
      <c r="G8" s="122"/>
      <c r="H8" s="122"/>
      <c r="I8" s="122"/>
      <c r="J8" s="122"/>
      <c r="K8" s="122"/>
      <c r="L8" s="122"/>
      <c r="M8" s="122"/>
    </row>
    <row r="9" spans="3:14" x14ac:dyDescent="0.25">
      <c r="C9" s="114" t="s">
        <v>29</v>
      </c>
      <c r="D9" s="115">
        <v>408.358</v>
      </c>
      <c r="E9" s="115">
        <v>501.49599999999998</v>
      </c>
      <c r="F9" s="115">
        <v>608.22299999999996</v>
      </c>
      <c r="G9" s="115">
        <v>720.96</v>
      </c>
      <c r="H9" s="115">
        <v>872.846</v>
      </c>
      <c r="I9" s="115">
        <v>1005.923</v>
      </c>
      <c r="J9" s="115">
        <v>1169.952</v>
      </c>
      <c r="K9" s="115">
        <v>1316.6262128766612</v>
      </c>
      <c r="L9" s="115">
        <v>1450.7412375001857</v>
      </c>
      <c r="M9" s="115">
        <v>1574.0562388439666</v>
      </c>
    </row>
    <row r="10" spans="3:14" x14ac:dyDescent="0.25">
      <c r="C10" s="114" t="s">
        <v>30</v>
      </c>
      <c r="D10" s="115">
        <v>0</v>
      </c>
      <c r="E10" s="115">
        <v>0</v>
      </c>
      <c r="F10" s="115">
        <v>0</v>
      </c>
      <c r="G10" s="115">
        <v>0</v>
      </c>
      <c r="H10" s="115">
        <v>132.899</v>
      </c>
      <c r="I10" s="115">
        <v>129.11199999999999</v>
      </c>
      <c r="J10" s="115">
        <v>146.864</v>
      </c>
      <c r="K10" s="115">
        <v>157.25482664946384</v>
      </c>
      <c r="L10" s="115">
        <v>159.34205857261622</v>
      </c>
      <c r="M10" s="115">
        <v>190.6000531517835</v>
      </c>
    </row>
    <row r="11" spans="3:14" x14ac:dyDescent="0.25">
      <c r="C11" s="114" t="s">
        <v>3</v>
      </c>
      <c r="D11" s="115">
        <v>861.10900000000004</v>
      </c>
      <c r="E11" s="115">
        <v>872.56700000000001</v>
      </c>
      <c r="F11" s="115">
        <v>869.59799999999996</v>
      </c>
      <c r="G11" s="115">
        <v>868.55700000000002</v>
      </c>
      <c r="H11" s="115">
        <v>884.26099999999997</v>
      </c>
      <c r="I11" s="115">
        <v>866.81899999999996</v>
      </c>
      <c r="J11" s="115">
        <v>7870.5280000000002</v>
      </c>
      <c r="K11" s="115">
        <v>7694.9625370687627</v>
      </c>
      <c r="L11" s="115">
        <v>7651.0161873086527</v>
      </c>
      <c r="M11" s="115">
        <v>7570.4339976707961</v>
      </c>
    </row>
    <row r="12" spans="3:14" x14ac:dyDescent="0.25">
      <c r="C12" s="114" t="s">
        <v>31</v>
      </c>
      <c r="D12" s="115">
        <v>1162.0709999999999</v>
      </c>
      <c r="E12" s="115">
        <v>1138.2090000000001</v>
      </c>
      <c r="F12" s="115">
        <v>1077.1289999999999</v>
      </c>
      <c r="G12" s="115">
        <v>1034.28</v>
      </c>
      <c r="H12" s="115">
        <v>1016.865</v>
      </c>
      <c r="I12" s="115">
        <v>990.06</v>
      </c>
      <c r="J12" s="115">
        <v>5295.9290000000001</v>
      </c>
      <c r="K12" s="115">
        <v>4914.5279111012569</v>
      </c>
      <c r="L12" s="115">
        <v>4574.7619480668327</v>
      </c>
      <c r="M12" s="115">
        <v>4201.4699330549774</v>
      </c>
    </row>
    <row r="13" spans="3:14" x14ac:dyDescent="0.25">
      <c r="C13" s="114" t="s">
        <v>32</v>
      </c>
      <c r="D13" s="115">
        <v>124.899</v>
      </c>
      <c r="E13" s="115">
        <v>126.032</v>
      </c>
      <c r="F13" s="115">
        <v>146.22999999999999</v>
      </c>
      <c r="G13" s="115">
        <v>167.57300000000001</v>
      </c>
      <c r="H13" s="115">
        <v>239.17599999999999</v>
      </c>
      <c r="I13" s="115">
        <v>265.154</v>
      </c>
      <c r="J13" s="115">
        <v>1314.6030000000001</v>
      </c>
      <c r="K13" s="115">
        <v>1355.8493542749941</v>
      </c>
      <c r="L13" s="115">
        <v>1378.1506553933616</v>
      </c>
      <c r="M13" s="115">
        <v>1359.7580898891842</v>
      </c>
    </row>
    <row r="14" spans="3:14" x14ac:dyDescent="0.25">
      <c r="C14" s="114" t="s">
        <v>33</v>
      </c>
      <c r="D14" s="115">
        <v>5.7789999999999999</v>
      </c>
      <c r="E14" s="115">
        <v>5.7149999999999999</v>
      </c>
      <c r="F14" s="115">
        <v>24.42</v>
      </c>
      <c r="G14" s="115">
        <v>28.867000000000001</v>
      </c>
      <c r="H14" s="115">
        <v>30.827000000000002</v>
      </c>
      <c r="I14" s="115">
        <v>24.015999999999998</v>
      </c>
      <c r="J14" s="115">
        <v>27.86</v>
      </c>
      <c r="K14" s="115">
        <v>28.778451316952303</v>
      </c>
      <c r="L14" s="115">
        <v>103.23978090173199</v>
      </c>
      <c r="M14" s="115">
        <v>136.92099291735101</v>
      </c>
    </row>
    <row r="15" spans="3:14" x14ac:dyDescent="0.25">
      <c r="C15" s="114" t="s">
        <v>56</v>
      </c>
      <c r="D15" s="115">
        <v>0</v>
      </c>
      <c r="E15" s="115">
        <v>0</v>
      </c>
      <c r="F15" s="115">
        <v>6.0620000000000003</v>
      </c>
      <c r="G15" s="115">
        <v>17.603000000000002</v>
      </c>
      <c r="H15" s="115">
        <v>23.41</v>
      </c>
      <c r="I15" s="115">
        <v>0</v>
      </c>
      <c r="J15" s="115">
        <v>0</v>
      </c>
      <c r="K15" s="115">
        <v>1.363</v>
      </c>
      <c r="L15" s="115">
        <v>1.7165889999999999</v>
      </c>
      <c r="M15" s="115">
        <v>0</v>
      </c>
    </row>
    <row r="16" spans="3:14" ht="15.75" thickBot="1" x14ac:dyDescent="0.3">
      <c r="C16" s="116" t="s">
        <v>291</v>
      </c>
      <c r="D16" s="180">
        <v>252.268</v>
      </c>
      <c r="E16" s="180">
        <v>256.84399999999999</v>
      </c>
      <c r="F16" s="180">
        <v>1309.739</v>
      </c>
      <c r="G16" s="180">
        <v>307.34100000000001</v>
      </c>
      <c r="H16" s="180">
        <v>310.17899999999997</v>
      </c>
      <c r="I16" s="180">
        <v>316.66312995739827</v>
      </c>
      <c r="J16" s="180">
        <v>107.12247494663656</v>
      </c>
      <c r="K16" s="180">
        <v>104.54218667945966</v>
      </c>
      <c r="L16" s="180">
        <v>176.41956557251041</v>
      </c>
      <c r="M16" s="180">
        <v>138.95311470424713</v>
      </c>
    </row>
    <row r="17" spans="3:13" x14ac:dyDescent="0.25">
      <c r="C17" s="118" t="s">
        <v>292</v>
      </c>
      <c r="D17" s="148">
        <f>+SUM(D9:D16)</f>
        <v>2814.4839999999999</v>
      </c>
      <c r="E17" s="148">
        <f t="shared" ref="E17:M17" si="0">+SUM(E9:E16)</f>
        <v>2900.8630000000003</v>
      </c>
      <c r="F17" s="148">
        <f t="shared" si="0"/>
        <v>4041.4009999999998</v>
      </c>
      <c r="G17" s="148">
        <f t="shared" si="0"/>
        <v>3145.181</v>
      </c>
      <c r="H17" s="148">
        <f t="shared" si="0"/>
        <v>3510.4630000000002</v>
      </c>
      <c r="I17" s="148">
        <f t="shared" si="0"/>
        <v>3597.7471299573981</v>
      </c>
      <c r="J17" s="148">
        <f t="shared" si="0"/>
        <v>15932.858474946637</v>
      </c>
      <c r="K17" s="148">
        <f t="shared" si="0"/>
        <v>15573.90447996755</v>
      </c>
      <c r="L17" s="148">
        <f t="shared" si="0"/>
        <v>15495.38802231589</v>
      </c>
      <c r="M17" s="148">
        <f t="shared" si="0"/>
        <v>15172.192420232306</v>
      </c>
    </row>
    <row r="18" spans="3:13" x14ac:dyDescent="0.25">
      <c r="C18" s="122"/>
      <c r="D18" s="149"/>
      <c r="E18" s="149"/>
      <c r="F18" s="149"/>
      <c r="G18" s="149"/>
      <c r="H18" s="149"/>
      <c r="I18" s="149"/>
      <c r="J18" s="149"/>
      <c r="K18" s="149"/>
      <c r="L18" s="157"/>
      <c r="M18" s="157"/>
    </row>
    <row r="19" spans="3:13" x14ac:dyDescent="0.25">
      <c r="C19" s="118" t="s">
        <v>34</v>
      </c>
      <c r="D19" s="149"/>
      <c r="E19" s="149"/>
      <c r="F19" s="149"/>
      <c r="G19" s="149"/>
      <c r="H19" s="149"/>
      <c r="I19" s="149"/>
      <c r="J19" s="149"/>
      <c r="K19" s="149"/>
      <c r="L19" s="157"/>
      <c r="M19" s="157"/>
    </row>
    <row r="20" spans="3:13" x14ac:dyDescent="0.25">
      <c r="C20" s="114" t="s">
        <v>57</v>
      </c>
      <c r="D20" s="115">
        <v>59.868000000000002</v>
      </c>
      <c r="E20" s="115">
        <v>62.585000000000001</v>
      </c>
      <c r="F20" s="115">
        <v>74.911000000000001</v>
      </c>
      <c r="G20" s="115">
        <v>102.488</v>
      </c>
      <c r="H20" s="115">
        <v>126.977</v>
      </c>
      <c r="I20" s="115">
        <v>161.18991350409001</v>
      </c>
      <c r="J20" s="115">
        <v>252.08600000000001</v>
      </c>
      <c r="K20" s="115">
        <v>342.73197118998837</v>
      </c>
      <c r="L20" s="115">
        <v>296.4426632624581</v>
      </c>
      <c r="M20" s="115">
        <v>316.23304957401001</v>
      </c>
    </row>
    <row r="21" spans="3:13" x14ac:dyDescent="0.25">
      <c r="C21" s="114" t="s">
        <v>293</v>
      </c>
      <c r="D21" s="115">
        <v>89.682000000000002</v>
      </c>
      <c r="E21" s="115">
        <v>98.686000000000007</v>
      </c>
      <c r="F21" s="115">
        <v>123.255</v>
      </c>
      <c r="G21" s="115">
        <v>133.62</v>
      </c>
      <c r="H21" s="115">
        <v>154.07499999999999</v>
      </c>
      <c r="I21" s="115">
        <v>161.87312526539228</v>
      </c>
      <c r="J21" s="115">
        <v>166.47619670589975</v>
      </c>
      <c r="K21" s="115">
        <v>246.91419846754803</v>
      </c>
      <c r="L21" s="154">
        <v>225.19360446749113</v>
      </c>
      <c r="M21" s="154">
        <v>316.34017660323087</v>
      </c>
    </row>
    <row r="22" spans="3:13" x14ac:dyDescent="0.25">
      <c r="C22" s="114" t="s">
        <v>35</v>
      </c>
      <c r="D22" s="115">
        <v>11.302</v>
      </c>
      <c r="E22" s="115">
        <v>12.961</v>
      </c>
      <c r="F22" s="115">
        <v>13.561</v>
      </c>
      <c r="G22" s="115">
        <v>15.101000000000001</v>
      </c>
      <c r="H22" s="115">
        <v>17.872</v>
      </c>
      <c r="I22" s="115">
        <v>16.053463676760902</v>
      </c>
      <c r="J22" s="115">
        <v>15.896000000000001</v>
      </c>
      <c r="K22" s="115">
        <v>12.433912224519101</v>
      </c>
      <c r="L22" s="154">
        <v>11.071152849430099</v>
      </c>
      <c r="M22" s="154">
        <v>24.506326706539703</v>
      </c>
    </row>
    <row r="23" spans="3:13" x14ac:dyDescent="0.25">
      <c r="C23" s="114" t="s">
        <v>4</v>
      </c>
      <c r="D23" s="115">
        <v>0.21</v>
      </c>
      <c r="E23" s="115">
        <v>0</v>
      </c>
      <c r="F23" s="115">
        <v>0</v>
      </c>
      <c r="G23" s="115">
        <v>0</v>
      </c>
      <c r="H23" s="115">
        <v>4.758</v>
      </c>
      <c r="I23" s="115">
        <v>1.5888199999999999</v>
      </c>
      <c r="J23" s="115">
        <v>9.6509999999999998</v>
      </c>
      <c r="K23" s="115">
        <v>6.2439920000000004</v>
      </c>
      <c r="L23" s="154">
        <v>0.14047999999999999</v>
      </c>
      <c r="M23" s="154">
        <v>21.688966000000001</v>
      </c>
    </row>
    <row r="24" spans="3:13" x14ac:dyDescent="0.25">
      <c r="C24" s="114" t="s">
        <v>294</v>
      </c>
      <c r="D24" s="115">
        <v>12.917</v>
      </c>
      <c r="E24" s="115">
        <v>16.308</v>
      </c>
      <c r="F24" s="115">
        <v>31.405000000000001</v>
      </c>
      <c r="G24" s="115">
        <v>34.552999999999997</v>
      </c>
      <c r="H24" s="115">
        <v>62.948</v>
      </c>
      <c r="I24" s="115">
        <v>68.404518908323396</v>
      </c>
      <c r="J24" s="115">
        <v>47.768432699999998</v>
      </c>
      <c r="K24" s="115">
        <v>68.561729950394366</v>
      </c>
      <c r="L24" s="154">
        <v>68.131311443358683</v>
      </c>
      <c r="M24" s="154">
        <v>93.999732496631026</v>
      </c>
    </row>
    <row r="25" spans="3:13" x14ac:dyDescent="0.25">
      <c r="C25" s="114" t="s">
        <v>36</v>
      </c>
      <c r="D25" s="115">
        <v>17.992000000000001</v>
      </c>
      <c r="E25" s="115">
        <v>20.972000000000001</v>
      </c>
      <c r="F25" s="115">
        <v>28.286000000000001</v>
      </c>
      <c r="G25" s="115">
        <v>10.938000000000001</v>
      </c>
      <c r="H25" s="115">
        <v>15.613</v>
      </c>
      <c r="I25" s="115">
        <v>40.027000000000001</v>
      </c>
      <c r="J25" s="115">
        <v>35.287999999999997</v>
      </c>
      <c r="K25" s="115">
        <v>42.035298918603189</v>
      </c>
      <c r="L25" s="154">
        <v>75.239156692193006</v>
      </c>
      <c r="M25" s="154">
        <v>79.310921102635788</v>
      </c>
    </row>
    <row r="26" spans="3:13" ht="15.75" thickBot="1" x14ac:dyDescent="0.3">
      <c r="C26" s="116" t="s">
        <v>37</v>
      </c>
      <c r="D26" s="117">
        <v>6.3559999999999999</v>
      </c>
      <c r="E26" s="117">
        <v>5.9850000000000003</v>
      </c>
      <c r="F26" s="117">
        <v>14.244999999999999</v>
      </c>
      <c r="G26" s="117">
        <v>8.6129999999999995</v>
      </c>
      <c r="H26" s="117">
        <v>12.77</v>
      </c>
      <c r="I26" s="117">
        <v>97.940889199133309</v>
      </c>
      <c r="J26" s="117">
        <v>24.36</v>
      </c>
      <c r="K26" s="117">
        <v>43.725789712353901</v>
      </c>
      <c r="L26" s="155">
        <v>21.402568781965503</v>
      </c>
      <c r="M26" s="155">
        <v>30.136456271357499</v>
      </c>
    </row>
    <row r="27" spans="3:13" ht="15.75" thickBot="1" x14ac:dyDescent="0.3">
      <c r="C27" s="158" t="s">
        <v>295</v>
      </c>
      <c r="D27" s="159">
        <f>+SUM(D20:D26)</f>
        <v>198.327</v>
      </c>
      <c r="E27" s="159">
        <f t="shared" ref="E27:M27" si="1">+SUM(E20:E26)</f>
        <v>217.49700000000004</v>
      </c>
      <c r="F27" s="159">
        <f t="shared" si="1"/>
        <v>285.66300000000001</v>
      </c>
      <c r="G27" s="159">
        <f t="shared" si="1"/>
        <v>305.31299999999999</v>
      </c>
      <c r="H27" s="159">
        <f t="shared" si="1"/>
        <v>395.01299999999998</v>
      </c>
      <c r="I27" s="159">
        <f t="shared" si="1"/>
        <v>547.07773055369989</v>
      </c>
      <c r="J27" s="159">
        <f t="shared" si="1"/>
        <v>551.52562940589974</v>
      </c>
      <c r="K27" s="159">
        <f t="shared" si="1"/>
        <v>762.64689246340686</v>
      </c>
      <c r="L27" s="159">
        <f t="shared" si="1"/>
        <v>697.62093749689643</v>
      </c>
      <c r="M27" s="159">
        <f t="shared" si="1"/>
        <v>882.21562875440497</v>
      </c>
    </row>
    <row r="28" spans="3:13" x14ac:dyDescent="0.25">
      <c r="C28" s="125" t="s">
        <v>296</v>
      </c>
      <c r="D28" s="126">
        <f>+D27+D17</f>
        <v>3012.8109999999997</v>
      </c>
      <c r="E28" s="126">
        <f t="shared" ref="E28:M28" si="2">+E27+E17</f>
        <v>3118.36</v>
      </c>
      <c r="F28" s="126">
        <f t="shared" si="2"/>
        <v>4327.0640000000003</v>
      </c>
      <c r="G28" s="126">
        <f t="shared" si="2"/>
        <v>3450.4940000000001</v>
      </c>
      <c r="H28" s="126">
        <f t="shared" si="2"/>
        <v>3905.4760000000001</v>
      </c>
      <c r="I28" s="126">
        <f t="shared" si="2"/>
        <v>4144.8248605110984</v>
      </c>
      <c r="J28" s="126">
        <f t="shared" si="2"/>
        <v>16484.384104352535</v>
      </c>
      <c r="K28" s="126">
        <f t="shared" si="2"/>
        <v>16336.551372430957</v>
      </c>
      <c r="L28" s="126">
        <f t="shared" si="2"/>
        <v>16193.008959812787</v>
      </c>
      <c r="M28" s="126">
        <f t="shared" si="2"/>
        <v>16054.408048986712</v>
      </c>
    </row>
    <row r="29" spans="3:13" ht="15.75" thickBot="1" x14ac:dyDescent="0.3">
      <c r="D29" s="150"/>
      <c r="E29" s="150"/>
      <c r="F29" s="150"/>
      <c r="G29" s="150"/>
      <c r="H29" s="150"/>
      <c r="I29" s="150"/>
      <c r="J29" s="150"/>
      <c r="K29" s="150"/>
      <c r="L29" s="150"/>
      <c r="M29" s="150"/>
    </row>
    <row r="30" spans="3:13" ht="15.75" thickTop="1" x14ac:dyDescent="0.25">
      <c r="C30" s="153" t="s">
        <v>38</v>
      </c>
      <c r="D30" s="162"/>
      <c r="E30" s="162"/>
      <c r="F30" s="162"/>
      <c r="G30" s="162"/>
      <c r="H30" s="162"/>
      <c r="I30" s="162"/>
      <c r="J30" s="162"/>
      <c r="K30" s="162"/>
      <c r="L30" s="162"/>
      <c r="M30" s="162"/>
    </row>
    <row r="31" spans="3:13" x14ac:dyDescent="0.25">
      <c r="C31" s="136" t="s">
        <v>39</v>
      </c>
      <c r="D31" s="143"/>
      <c r="E31" s="143"/>
      <c r="F31" s="143"/>
      <c r="G31" s="143"/>
      <c r="H31" s="143"/>
      <c r="I31" s="143"/>
      <c r="J31" s="143"/>
      <c r="K31" s="143"/>
      <c r="L31" s="143"/>
      <c r="M31" s="143"/>
    </row>
    <row r="32" spans="3:13" x14ac:dyDescent="0.25">
      <c r="C32" s="114" t="s">
        <v>40</v>
      </c>
      <c r="D32" s="115">
        <v>5.6000000000000001E-2</v>
      </c>
      <c r="E32" s="115">
        <v>5.6000000000000001E-2</v>
      </c>
      <c r="F32" s="115">
        <v>5.6000000000000001E-2</v>
      </c>
      <c r="G32" s="115">
        <v>5.6000000000000001E-2</v>
      </c>
      <c r="H32" s="115">
        <v>5.6000000000000001E-2</v>
      </c>
      <c r="I32" s="115">
        <v>5.6000000000000001E-2</v>
      </c>
      <c r="J32" s="115">
        <v>359.04</v>
      </c>
      <c r="K32" s="115">
        <v>359.04</v>
      </c>
      <c r="L32" s="154">
        <v>359.04</v>
      </c>
      <c r="M32" s="154">
        <v>359.04</v>
      </c>
    </row>
    <row r="33" spans="3:13" x14ac:dyDescent="0.25">
      <c r="C33" s="114" t="s">
        <v>41</v>
      </c>
      <c r="D33" s="115">
        <v>569.16800000000001</v>
      </c>
      <c r="E33" s="115">
        <v>569.16800000000001</v>
      </c>
      <c r="F33" s="115">
        <v>569.16800000000001</v>
      </c>
      <c r="G33" s="115">
        <v>624.51700000000005</v>
      </c>
      <c r="H33" s="115">
        <v>624.68600000000004</v>
      </c>
      <c r="I33" s="115">
        <v>624.68600000000004</v>
      </c>
      <c r="J33" s="115">
        <v>6816.933</v>
      </c>
      <c r="K33" s="115">
        <v>6817.9489999999996</v>
      </c>
      <c r="L33" s="115">
        <v>6819.8720000000003</v>
      </c>
      <c r="M33" s="115">
        <v>6800.9740000000002</v>
      </c>
    </row>
    <row r="34" spans="3:13" x14ac:dyDescent="0.25">
      <c r="C34" s="114" t="s">
        <v>42</v>
      </c>
      <c r="D34" s="115">
        <v>0</v>
      </c>
      <c r="E34" s="115">
        <v>0</v>
      </c>
      <c r="F34" s="115">
        <v>0</v>
      </c>
      <c r="G34" s="115">
        <v>0</v>
      </c>
      <c r="H34" s="115">
        <v>0</v>
      </c>
      <c r="I34" s="115">
        <v>40.442999999999998</v>
      </c>
      <c r="J34" s="115">
        <v>-18.177</v>
      </c>
      <c r="K34" s="115">
        <v>-239.07599999999999</v>
      </c>
      <c r="L34" s="115">
        <v>-286.70699999999999</v>
      </c>
      <c r="M34" s="115">
        <v>-410.95</v>
      </c>
    </row>
    <row r="35" spans="3:13" x14ac:dyDescent="0.25">
      <c r="C35" s="114" t="s">
        <v>43</v>
      </c>
      <c r="D35" s="115">
        <v>0</v>
      </c>
      <c r="E35" s="115">
        <v>0</v>
      </c>
      <c r="F35" s="115">
        <v>0</v>
      </c>
      <c r="G35" s="115">
        <v>0</v>
      </c>
      <c r="H35" s="115">
        <v>0</v>
      </c>
      <c r="I35" s="115">
        <v>-6.1820000000000004</v>
      </c>
      <c r="J35" s="115">
        <v>13.846</v>
      </c>
      <c r="K35" s="115">
        <v>7.0309999999999997</v>
      </c>
      <c r="L35" s="115">
        <v>2.9449999999999998</v>
      </c>
      <c r="M35" s="115">
        <v>13.43</v>
      </c>
    </row>
    <row r="36" spans="3:13" x14ac:dyDescent="0.25">
      <c r="C36" s="114" t="s">
        <v>70</v>
      </c>
      <c r="D36" s="115">
        <v>48.725999999999999</v>
      </c>
      <c r="E36" s="115">
        <v>34.765999999999998</v>
      </c>
      <c r="F36" s="115">
        <v>47.926000000000002</v>
      </c>
      <c r="G36" s="115">
        <v>43.64</v>
      </c>
      <c r="H36" s="115">
        <v>32.645000000000003</v>
      </c>
      <c r="I36" s="115">
        <v>0</v>
      </c>
      <c r="J36" s="115">
        <v>0</v>
      </c>
      <c r="K36" s="115">
        <v>0</v>
      </c>
      <c r="L36" s="115">
        <v>0</v>
      </c>
      <c r="M36" s="115">
        <v>0</v>
      </c>
    </row>
    <row r="37" spans="3:13" x14ac:dyDescent="0.25">
      <c r="C37" s="114" t="s">
        <v>44</v>
      </c>
      <c r="D37" s="115">
        <v>-924.61400000000003</v>
      </c>
      <c r="E37" s="115">
        <v>-1089.0139999999999</v>
      </c>
      <c r="F37" s="115">
        <v>-1169.1759999999999</v>
      </c>
      <c r="G37" s="115">
        <v>-2714.2510000000002</v>
      </c>
      <c r="H37" s="115">
        <v>-2821.1729999999998</v>
      </c>
      <c r="I37" s="115">
        <v>-2915.24</v>
      </c>
      <c r="J37" s="115">
        <v>-189.18</v>
      </c>
      <c r="K37" s="115">
        <v>-425.12900000000002</v>
      </c>
      <c r="L37" s="115">
        <v>-704.49800000000005</v>
      </c>
      <c r="M37" s="115">
        <v>-889.86300000000006</v>
      </c>
    </row>
    <row r="38" spans="3:13" ht="15.75" thickBot="1" x14ac:dyDescent="0.3">
      <c r="C38" s="116" t="s">
        <v>58</v>
      </c>
      <c r="D38" s="117">
        <v>-1.214</v>
      </c>
      <c r="E38" s="117">
        <v>-1.8460000000000001</v>
      </c>
      <c r="F38" s="117">
        <v>-1.802</v>
      </c>
      <c r="G38" s="117">
        <v>-2.7450000000000001</v>
      </c>
      <c r="H38" s="117">
        <v>0</v>
      </c>
      <c r="I38" s="117">
        <v>0</v>
      </c>
      <c r="J38" s="117">
        <v>0</v>
      </c>
      <c r="K38" s="117">
        <v>0</v>
      </c>
      <c r="L38" s="117">
        <v>0</v>
      </c>
      <c r="M38" s="117">
        <v>0</v>
      </c>
    </row>
    <row r="39" spans="3:13" x14ac:dyDescent="0.25">
      <c r="C39" s="118" t="s">
        <v>45</v>
      </c>
      <c r="D39" s="119">
        <f>+SUM(D32:D38)</f>
        <v>-307.87799999999999</v>
      </c>
      <c r="E39" s="119">
        <f t="shared" ref="E39:M39" si="3">+SUM(E32:E38)</f>
        <v>-486.86999999999989</v>
      </c>
      <c r="F39" s="119">
        <f t="shared" si="3"/>
        <v>-553.82799999999986</v>
      </c>
      <c r="G39" s="119">
        <f t="shared" si="3"/>
        <v>-2048.7829999999999</v>
      </c>
      <c r="H39" s="119">
        <f t="shared" si="3"/>
        <v>-2163.7859999999996</v>
      </c>
      <c r="I39" s="119">
        <f t="shared" si="3"/>
        <v>-2256.2369999999996</v>
      </c>
      <c r="J39" s="119">
        <f t="shared" si="3"/>
        <v>6982.4619999999995</v>
      </c>
      <c r="K39" s="119">
        <f t="shared" si="3"/>
        <v>6519.8149999999996</v>
      </c>
      <c r="L39" s="119">
        <f t="shared" si="3"/>
        <v>6190.652</v>
      </c>
      <c r="M39" s="119">
        <f t="shared" si="3"/>
        <v>5872.6310000000003</v>
      </c>
    </row>
    <row r="40" spans="3:13" x14ac:dyDescent="0.25">
      <c r="C40" s="163"/>
      <c r="D40" s="164"/>
      <c r="E40" s="164"/>
      <c r="F40" s="164"/>
      <c r="G40" s="164"/>
      <c r="H40" s="164"/>
      <c r="I40" s="164"/>
      <c r="J40" s="164"/>
      <c r="K40" s="164"/>
      <c r="L40" s="164"/>
      <c r="M40" s="164"/>
    </row>
    <row r="41" spans="3:13" x14ac:dyDescent="0.25">
      <c r="C41" s="118" t="s">
        <v>46</v>
      </c>
      <c r="D41" s="149"/>
      <c r="E41" s="149"/>
      <c r="F41" s="149"/>
      <c r="G41" s="149"/>
      <c r="H41" s="149"/>
      <c r="I41" s="149"/>
      <c r="J41" s="149"/>
      <c r="K41" s="149"/>
      <c r="L41" s="149"/>
      <c r="M41" s="149"/>
    </row>
    <row r="42" spans="3:13" x14ac:dyDescent="0.25">
      <c r="C42" s="114" t="s">
        <v>297</v>
      </c>
      <c r="D42" s="115">
        <v>2592.8589999999999</v>
      </c>
      <c r="E42" s="115">
        <v>2897.84</v>
      </c>
      <c r="F42" s="115">
        <v>4112.79</v>
      </c>
      <c r="G42" s="115">
        <v>4573.2020000000002</v>
      </c>
      <c r="H42" s="115">
        <v>4948.8</v>
      </c>
      <c r="I42" s="115">
        <v>5080.4702922682591</v>
      </c>
      <c r="J42" s="115">
        <v>7078.3410572480752</v>
      </c>
      <c r="K42" s="115">
        <v>7326.9005873643364</v>
      </c>
      <c r="L42" s="154">
        <v>7414.2053854160631</v>
      </c>
      <c r="M42" s="154">
        <v>7579.9736245725253</v>
      </c>
    </row>
    <row r="43" spans="3:13" x14ac:dyDescent="0.25">
      <c r="C43" s="114" t="s">
        <v>4</v>
      </c>
      <c r="D43" s="115">
        <v>109.97499999999999</v>
      </c>
      <c r="E43" s="115">
        <v>0</v>
      </c>
      <c r="F43" s="115">
        <v>0</v>
      </c>
      <c r="G43" s="115">
        <v>6.3979999999999997</v>
      </c>
      <c r="H43" s="115">
        <v>17.72</v>
      </c>
      <c r="I43" s="115">
        <v>45.509430000000002</v>
      </c>
      <c r="J43" s="115">
        <v>0</v>
      </c>
      <c r="K43" s="115">
        <v>4.5925600000000006</v>
      </c>
      <c r="L43" s="154">
        <v>23.697667000000003</v>
      </c>
      <c r="M43" s="154">
        <v>24.876645</v>
      </c>
    </row>
    <row r="44" spans="3:13" x14ac:dyDescent="0.25">
      <c r="C44" s="114" t="s">
        <v>298</v>
      </c>
      <c r="D44" s="115">
        <v>17.102</v>
      </c>
      <c r="E44" s="115">
        <v>14.715</v>
      </c>
      <c r="F44" s="115">
        <v>41.795000000000002</v>
      </c>
      <c r="G44" s="115">
        <v>120.31</v>
      </c>
      <c r="H44" s="115">
        <v>114.571</v>
      </c>
      <c r="I44" s="115">
        <v>99.705837689138832</v>
      </c>
      <c r="J44" s="115">
        <v>65.418417698560731</v>
      </c>
      <c r="K44" s="115">
        <v>70.859200030249369</v>
      </c>
      <c r="L44" s="154">
        <v>127.18513699606919</v>
      </c>
      <c r="M44" s="154">
        <v>137.03201273781039</v>
      </c>
    </row>
    <row r="45" spans="3:13" x14ac:dyDescent="0.25">
      <c r="C45" s="114" t="s">
        <v>47</v>
      </c>
      <c r="D45" s="115">
        <v>280.61700000000002</v>
      </c>
      <c r="E45" s="115">
        <v>282.57900000000001</v>
      </c>
      <c r="F45" s="115">
        <v>262.44299999999998</v>
      </c>
      <c r="G45" s="115">
        <v>254.45099999999999</v>
      </c>
      <c r="H45" s="115">
        <v>250.29499999999999</v>
      </c>
      <c r="I45" s="115">
        <v>219.24990197233703</v>
      </c>
      <c r="J45" s="115">
        <v>1306.694</v>
      </c>
      <c r="K45" s="115">
        <v>1249.4858821947998</v>
      </c>
      <c r="L45" s="154">
        <v>1178.35703790256</v>
      </c>
      <c r="M45" s="154">
        <v>1083.2504234963903</v>
      </c>
    </row>
    <row r="46" spans="3:13" ht="15.75" thickBot="1" x14ac:dyDescent="0.3">
      <c r="C46" s="116" t="s">
        <v>48</v>
      </c>
      <c r="D46" s="117">
        <v>4</v>
      </c>
      <c r="E46" s="117">
        <v>1.5580000000000001</v>
      </c>
      <c r="F46" s="117">
        <v>2.3159999999999998</v>
      </c>
      <c r="G46" s="117">
        <v>3.278</v>
      </c>
      <c r="H46" s="117">
        <v>25.140999999999998</v>
      </c>
      <c r="I46" s="117">
        <v>53.891716000000002</v>
      </c>
      <c r="J46" s="117">
        <v>22.437000000000001</v>
      </c>
      <c r="K46" s="117">
        <v>16.814912</v>
      </c>
      <c r="L46" s="155">
        <v>34.780363999999999</v>
      </c>
      <c r="M46" s="155">
        <v>42.0996102348684</v>
      </c>
    </row>
    <row r="47" spans="3:13" x14ac:dyDescent="0.25">
      <c r="C47" s="118" t="s">
        <v>299</v>
      </c>
      <c r="D47" s="119">
        <f>+SUM(D42:D46)</f>
        <v>3004.5529999999999</v>
      </c>
      <c r="E47" s="119">
        <f t="shared" ref="E47:M47" si="4">+SUM(E42:E46)</f>
        <v>3196.6920000000005</v>
      </c>
      <c r="F47" s="119">
        <f t="shared" si="4"/>
        <v>4419.3440000000001</v>
      </c>
      <c r="G47" s="119">
        <f t="shared" si="4"/>
        <v>4957.639000000001</v>
      </c>
      <c r="H47" s="119">
        <f t="shared" si="4"/>
        <v>5356.527</v>
      </c>
      <c r="I47" s="119">
        <f t="shared" si="4"/>
        <v>5498.8271779297356</v>
      </c>
      <c r="J47" s="119">
        <f t="shared" si="4"/>
        <v>8472.8904749466365</v>
      </c>
      <c r="K47" s="119">
        <f t="shared" si="4"/>
        <v>8668.653141589386</v>
      </c>
      <c r="L47" s="119">
        <f t="shared" si="4"/>
        <v>8778.2255913146928</v>
      </c>
      <c r="M47" s="119">
        <f t="shared" si="4"/>
        <v>8867.2323160415945</v>
      </c>
    </row>
    <row r="48" spans="3:13" x14ac:dyDescent="0.25">
      <c r="C48" s="122"/>
      <c r="D48" s="149"/>
      <c r="E48" s="149"/>
      <c r="F48" s="149"/>
      <c r="G48" s="149"/>
      <c r="H48" s="149"/>
      <c r="I48" s="149"/>
      <c r="J48" s="149"/>
      <c r="K48" s="149"/>
      <c r="L48" s="157"/>
      <c r="M48" s="157"/>
    </row>
    <row r="49" spans="3:13" x14ac:dyDescent="0.25">
      <c r="C49" s="118" t="s">
        <v>49</v>
      </c>
      <c r="D49" s="149"/>
      <c r="E49" s="149"/>
      <c r="F49" s="149"/>
      <c r="G49" s="149"/>
      <c r="H49" s="149"/>
      <c r="I49" s="149"/>
      <c r="J49" s="149"/>
      <c r="K49" s="149"/>
      <c r="L49" s="157"/>
      <c r="M49" s="157"/>
    </row>
    <row r="50" spans="3:13" x14ac:dyDescent="0.25">
      <c r="C50" s="114" t="s">
        <v>50</v>
      </c>
      <c r="D50" s="115">
        <v>69.176000000000002</v>
      </c>
      <c r="E50" s="115">
        <v>86.004999999999995</v>
      </c>
      <c r="F50" s="115">
        <v>115.846</v>
      </c>
      <c r="G50" s="115">
        <v>125.23699999999999</v>
      </c>
      <c r="H50" s="115">
        <v>139.08600000000001</v>
      </c>
      <c r="I50" s="115">
        <v>183.11512525437101</v>
      </c>
      <c r="J50" s="115">
        <v>190.68199999999999</v>
      </c>
      <c r="K50" s="115">
        <v>188.663774871085</v>
      </c>
      <c r="L50" s="154">
        <v>171.16411906751702</v>
      </c>
      <c r="M50" s="154">
        <v>176.00750659218201</v>
      </c>
    </row>
    <row r="51" spans="3:13" x14ac:dyDescent="0.25">
      <c r="C51" s="114" t="s">
        <v>51</v>
      </c>
      <c r="D51" s="115">
        <v>12.276</v>
      </c>
      <c r="E51" s="115">
        <v>14.019</v>
      </c>
      <c r="F51" s="115">
        <v>16.747</v>
      </c>
      <c r="G51" s="115">
        <v>19.033999999999999</v>
      </c>
      <c r="H51" s="115">
        <v>25.3</v>
      </c>
      <c r="I51" s="115">
        <v>47.808986294488001</v>
      </c>
      <c r="J51" s="115">
        <v>85.203000000000003</v>
      </c>
      <c r="K51" s="115">
        <v>79.776831400584499</v>
      </c>
      <c r="L51" s="154">
        <v>87.565473159394912</v>
      </c>
      <c r="M51" s="154">
        <v>104.181197316387</v>
      </c>
    </row>
    <row r="52" spans="3:13" x14ac:dyDescent="0.25">
      <c r="C52" s="114" t="s">
        <v>300</v>
      </c>
      <c r="D52" s="115">
        <v>18.806999999999999</v>
      </c>
      <c r="E52" s="115">
        <v>61.393999999999998</v>
      </c>
      <c r="F52" s="115">
        <v>53.072000000000003</v>
      </c>
      <c r="G52" s="115">
        <v>47.912999999999997</v>
      </c>
      <c r="H52" s="115">
        <v>91.725999999999999</v>
      </c>
      <c r="I52" s="115">
        <v>109.63610538044406</v>
      </c>
      <c r="J52" s="115">
        <v>190.73881964049426</v>
      </c>
      <c r="K52" s="115">
        <v>297.04271754802983</v>
      </c>
      <c r="L52" s="154">
        <v>337.69534866405189</v>
      </c>
      <c r="M52" s="154">
        <v>357.51681063798048</v>
      </c>
    </row>
    <row r="53" spans="3:13" x14ac:dyDescent="0.25">
      <c r="C53" s="114" t="s">
        <v>4</v>
      </c>
      <c r="D53" s="115">
        <v>4.16</v>
      </c>
      <c r="E53" s="115">
        <v>2.2749999999999999</v>
      </c>
      <c r="F53" s="115">
        <v>0.222</v>
      </c>
      <c r="G53" s="115">
        <v>3.746</v>
      </c>
      <c r="H53" s="115">
        <v>7.4999999999999997E-2</v>
      </c>
      <c r="I53" s="115">
        <v>7.8653440000000003</v>
      </c>
      <c r="J53" s="115">
        <v>30.853000000000002</v>
      </c>
      <c r="K53" s="115">
        <v>5.1753439999999999</v>
      </c>
      <c r="L53" s="154">
        <v>4.2351879999999991</v>
      </c>
      <c r="M53" s="154">
        <v>2.9499999999999998E-2</v>
      </c>
    </row>
    <row r="54" spans="3:13" x14ac:dyDescent="0.25">
      <c r="C54" s="114" t="s">
        <v>301</v>
      </c>
      <c r="D54" s="115">
        <v>184.67099999999999</v>
      </c>
      <c r="E54" s="115">
        <v>210.63900000000001</v>
      </c>
      <c r="F54" s="115">
        <v>243.364</v>
      </c>
      <c r="G54" s="115">
        <v>316.13499999999999</v>
      </c>
      <c r="H54" s="115">
        <v>426.59399999999999</v>
      </c>
      <c r="I54" s="115">
        <v>506.71607049804823</v>
      </c>
      <c r="J54" s="115">
        <v>492.53780976540548</v>
      </c>
      <c r="K54" s="115">
        <v>516.90685701751954</v>
      </c>
      <c r="L54" s="154">
        <v>546.67606843069541</v>
      </c>
      <c r="M54" s="154">
        <v>576.75416465268358</v>
      </c>
    </row>
    <row r="55" spans="3:13" ht="15.75" thickBot="1" x14ac:dyDescent="0.3">
      <c r="C55" s="116" t="s">
        <v>52</v>
      </c>
      <c r="D55" s="117">
        <v>27.045999999999999</v>
      </c>
      <c r="E55" s="117">
        <v>34.204999999999998</v>
      </c>
      <c r="F55" s="117">
        <v>32.296999999999997</v>
      </c>
      <c r="G55" s="117">
        <v>29.571999999999999</v>
      </c>
      <c r="H55" s="117">
        <v>29.954999999999998</v>
      </c>
      <c r="I55" s="117">
        <v>47.0941792652076</v>
      </c>
      <c r="J55" s="117">
        <v>39.015000000000001</v>
      </c>
      <c r="K55" s="117">
        <v>60.51715683025931</v>
      </c>
      <c r="L55" s="155">
        <v>76.795230128578197</v>
      </c>
      <c r="M55" s="155">
        <v>100.0550057262853</v>
      </c>
    </row>
    <row r="56" spans="3:13" ht="15.75" thickBot="1" x14ac:dyDescent="0.3">
      <c r="C56" s="158" t="s">
        <v>302</v>
      </c>
      <c r="D56" s="159">
        <f>+SUM(D50:D55)</f>
        <v>316.13599999999997</v>
      </c>
      <c r="E56" s="159">
        <f t="shared" ref="E56:M56" si="5">+SUM(E50:E55)</f>
        <v>408.53699999999998</v>
      </c>
      <c r="F56" s="159">
        <f t="shared" si="5"/>
        <v>461.548</v>
      </c>
      <c r="G56" s="159">
        <f t="shared" si="5"/>
        <v>541.63699999999994</v>
      </c>
      <c r="H56" s="159">
        <f t="shared" si="5"/>
        <v>712.73599999999999</v>
      </c>
      <c r="I56" s="159">
        <f t="shared" si="5"/>
        <v>902.23581069255886</v>
      </c>
      <c r="J56" s="159">
        <f t="shared" si="5"/>
        <v>1029.0296294058999</v>
      </c>
      <c r="K56" s="159">
        <f t="shared" si="5"/>
        <v>1148.0826816674783</v>
      </c>
      <c r="L56" s="159">
        <f t="shared" si="5"/>
        <v>1224.1314274502374</v>
      </c>
      <c r="M56" s="159">
        <f t="shared" si="5"/>
        <v>1314.5441849255185</v>
      </c>
    </row>
    <row r="57" spans="3:13" ht="15.75" thickBot="1" x14ac:dyDescent="0.3">
      <c r="C57" s="158" t="s">
        <v>303</v>
      </c>
      <c r="D57" s="159">
        <f>+D56+D47</f>
        <v>3320.6889999999999</v>
      </c>
      <c r="E57" s="159">
        <f t="shared" ref="E57:M57" si="6">+E56+E47</f>
        <v>3605.2290000000003</v>
      </c>
      <c r="F57" s="159">
        <f t="shared" si="6"/>
        <v>4880.8919999999998</v>
      </c>
      <c r="G57" s="159">
        <f t="shared" si="6"/>
        <v>5499.2760000000007</v>
      </c>
      <c r="H57" s="159">
        <f t="shared" si="6"/>
        <v>6069.2629999999999</v>
      </c>
      <c r="I57" s="159">
        <f t="shared" si="6"/>
        <v>6401.0629886222941</v>
      </c>
      <c r="J57" s="159">
        <f t="shared" si="6"/>
        <v>9501.9201043525354</v>
      </c>
      <c r="K57" s="159">
        <f t="shared" si="6"/>
        <v>9816.735823256864</v>
      </c>
      <c r="L57" s="160">
        <f t="shared" si="6"/>
        <v>10002.357018764931</v>
      </c>
      <c r="M57" s="160">
        <f t="shared" si="6"/>
        <v>10181.776500967113</v>
      </c>
    </row>
    <row r="58" spans="3:13" x14ac:dyDescent="0.25">
      <c r="C58" s="125" t="s">
        <v>304</v>
      </c>
      <c r="D58" s="126">
        <f>+D57+D39</f>
        <v>3012.8109999999997</v>
      </c>
      <c r="E58" s="126">
        <f t="shared" ref="E58:M58" si="7">+E57+E39</f>
        <v>3118.3590000000004</v>
      </c>
      <c r="F58" s="126">
        <f t="shared" si="7"/>
        <v>4327.0640000000003</v>
      </c>
      <c r="G58" s="126">
        <f t="shared" si="7"/>
        <v>3450.4930000000008</v>
      </c>
      <c r="H58" s="126">
        <f t="shared" si="7"/>
        <v>3905.4770000000003</v>
      </c>
      <c r="I58" s="126">
        <f t="shared" si="7"/>
        <v>4144.825988622295</v>
      </c>
      <c r="J58" s="126">
        <f t="shared" si="7"/>
        <v>16484.382104352535</v>
      </c>
      <c r="K58" s="126">
        <f t="shared" si="7"/>
        <v>16336.550823256865</v>
      </c>
      <c r="L58" s="126">
        <f t="shared" si="7"/>
        <v>16193.009018764931</v>
      </c>
      <c r="M58" s="126">
        <f t="shared" si="7"/>
        <v>16054.407500967114</v>
      </c>
    </row>
    <row r="59" spans="3:13" x14ac:dyDescent="0.25">
      <c r="C59" s="118"/>
      <c r="D59" s="119"/>
      <c r="E59" s="119"/>
      <c r="F59" s="119"/>
      <c r="G59" s="119"/>
      <c r="H59" s="119"/>
      <c r="I59" s="119"/>
      <c r="J59" s="119"/>
      <c r="K59" s="119"/>
      <c r="L59" s="156"/>
      <c r="M59" s="156"/>
    </row>
    <row r="60" spans="3:13" x14ac:dyDescent="0.25">
      <c r="C60" s="178" t="s">
        <v>244</v>
      </c>
      <c r="D60" s="119"/>
      <c r="E60" s="119"/>
      <c r="F60" s="119"/>
      <c r="G60" s="119"/>
      <c r="H60" s="119"/>
      <c r="I60" s="119"/>
      <c r="J60" s="119"/>
      <c r="K60" s="119"/>
      <c r="L60" s="156"/>
      <c r="M60" s="156"/>
    </row>
    <row r="61" spans="3:13" x14ac:dyDescent="0.25">
      <c r="C61" s="122" t="s">
        <v>245</v>
      </c>
      <c r="D61" s="187">
        <v>0.21</v>
      </c>
      <c r="E61" s="187">
        <v>0</v>
      </c>
      <c r="F61" s="187">
        <v>4.4489999999999998</v>
      </c>
      <c r="G61" s="187">
        <v>17.603000000000002</v>
      </c>
      <c r="H61" s="187">
        <v>28.167999999999999</v>
      </c>
      <c r="I61" s="187">
        <v>1.589</v>
      </c>
      <c r="J61" s="187">
        <v>9.6509999999999998</v>
      </c>
      <c r="K61" s="187">
        <v>6.2439999999999998</v>
      </c>
      <c r="L61" s="187">
        <v>0.13700000000000001</v>
      </c>
      <c r="M61" s="187">
        <v>9.1270000000000007</v>
      </c>
    </row>
    <row r="62" spans="3:13" x14ac:dyDescent="0.25">
      <c r="C62" s="122" t="s">
        <v>246</v>
      </c>
      <c r="D62" s="187">
        <v>0</v>
      </c>
      <c r="E62" s="187">
        <v>0</v>
      </c>
      <c r="F62" s="187">
        <v>0</v>
      </c>
      <c r="G62" s="187">
        <v>0</v>
      </c>
      <c r="H62" s="187">
        <v>0</v>
      </c>
      <c r="I62" s="187">
        <v>0</v>
      </c>
      <c r="J62" s="187">
        <v>0</v>
      </c>
      <c r="K62" s="187">
        <v>0</v>
      </c>
      <c r="L62" s="187">
        <v>4.0000000000000001E-3</v>
      </c>
      <c r="M62" s="187">
        <v>0</v>
      </c>
    </row>
    <row r="63" spans="3:13" x14ac:dyDescent="0.25">
      <c r="C63" s="122" t="s">
        <v>252</v>
      </c>
      <c r="D63" s="187">
        <v>0</v>
      </c>
      <c r="E63" s="187">
        <v>0</v>
      </c>
      <c r="F63" s="187">
        <v>1.613</v>
      </c>
      <c r="G63" s="187">
        <v>0</v>
      </c>
      <c r="H63" s="187">
        <v>0</v>
      </c>
      <c r="I63" s="187">
        <v>0</v>
      </c>
      <c r="J63" s="187">
        <v>0</v>
      </c>
      <c r="K63" s="187">
        <v>0</v>
      </c>
      <c r="L63" s="187">
        <v>0</v>
      </c>
      <c r="M63" s="187">
        <v>0</v>
      </c>
    </row>
    <row r="64" spans="3:13" x14ac:dyDescent="0.25">
      <c r="C64" s="122" t="s">
        <v>247</v>
      </c>
      <c r="D64" s="187">
        <v>0</v>
      </c>
      <c r="E64" s="187">
        <v>0</v>
      </c>
      <c r="F64" s="187">
        <v>0</v>
      </c>
      <c r="G64" s="187">
        <v>0</v>
      </c>
      <c r="H64" s="187">
        <v>0</v>
      </c>
      <c r="I64" s="187">
        <v>0</v>
      </c>
      <c r="J64" s="187">
        <v>0</v>
      </c>
      <c r="K64" s="187">
        <v>1.363</v>
      </c>
      <c r="L64" s="187">
        <v>1.7170000000000001</v>
      </c>
      <c r="M64" s="187">
        <v>12.561999999999999</v>
      </c>
    </row>
    <row r="65" spans="1:15" x14ac:dyDescent="0.25">
      <c r="C65" s="122" t="s">
        <v>251</v>
      </c>
      <c r="D65" s="187">
        <v>0</v>
      </c>
      <c r="E65" s="187">
        <v>0</v>
      </c>
      <c r="F65" s="187">
        <v>0</v>
      </c>
      <c r="G65" s="187">
        <v>0</v>
      </c>
      <c r="H65" s="187">
        <v>0</v>
      </c>
      <c r="I65" s="187">
        <v>0</v>
      </c>
      <c r="J65" s="187">
        <v>0</v>
      </c>
      <c r="K65" s="187">
        <v>0</v>
      </c>
      <c r="L65" s="187">
        <v>0</v>
      </c>
      <c r="M65" s="187">
        <v>0</v>
      </c>
    </row>
    <row r="66" spans="1:15" x14ac:dyDescent="0.25">
      <c r="C66" s="188" t="s">
        <v>249</v>
      </c>
      <c r="D66" s="189">
        <f>+SUM(D61:D65)</f>
        <v>0.21</v>
      </c>
      <c r="E66" s="189">
        <f t="shared" ref="E66:M66" si="8">+SUM(E61:E65)</f>
        <v>0</v>
      </c>
      <c r="F66" s="189">
        <f t="shared" si="8"/>
        <v>6.0619999999999994</v>
      </c>
      <c r="G66" s="189">
        <f t="shared" si="8"/>
        <v>17.603000000000002</v>
      </c>
      <c r="H66" s="189">
        <f t="shared" si="8"/>
        <v>28.167999999999999</v>
      </c>
      <c r="I66" s="189">
        <f t="shared" si="8"/>
        <v>1.589</v>
      </c>
      <c r="J66" s="189">
        <f t="shared" si="8"/>
        <v>9.6509999999999998</v>
      </c>
      <c r="K66" s="189">
        <f t="shared" si="8"/>
        <v>7.6069999999999993</v>
      </c>
      <c r="L66" s="189">
        <f t="shared" si="8"/>
        <v>1.8580000000000001</v>
      </c>
      <c r="M66" s="189">
        <f t="shared" si="8"/>
        <v>21.689</v>
      </c>
    </row>
    <row r="67" spans="1:15" x14ac:dyDescent="0.25">
      <c r="C67" s="122"/>
      <c r="D67" s="177"/>
      <c r="E67" s="177"/>
      <c r="F67" s="177"/>
      <c r="G67" s="177"/>
      <c r="H67" s="177"/>
      <c r="I67" s="157"/>
      <c r="J67" s="157"/>
      <c r="K67" s="157"/>
      <c r="L67" s="157"/>
      <c r="M67" s="157"/>
    </row>
    <row r="68" spans="1:15" x14ac:dyDescent="0.25">
      <c r="C68" s="122" t="s">
        <v>245</v>
      </c>
      <c r="D68" s="187">
        <v>4.6029999999999998</v>
      </c>
      <c r="E68" s="187">
        <v>2.2749999999999999</v>
      </c>
      <c r="F68" s="187">
        <v>0.222</v>
      </c>
      <c r="G68" s="187">
        <v>3.746</v>
      </c>
      <c r="H68" s="187">
        <v>7.4999999999999997E-2</v>
      </c>
      <c r="I68" s="187">
        <v>35.225999999999999</v>
      </c>
      <c r="J68" s="187">
        <v>0</v>
      </c>
      <c r="K68" s="187">
        <v>5.1749999999999998</v>
      </c>
      <c r="L68" s="187">
        <v>4.2140000000000004</v>
      </c>
      <c r="M68" s="187">
        <v>0</v>
      </c>
    </row>
    <row r="69" spans="1:15" x14ac:dyDescent="0.25">
      <c r="C69" s="122" t="s">
        <v>246</v>
      </c>
      <c r="D69" s="187">
        <v>0</v>
      </c>
      <c r="E69" s="187">
        <v>0</v>
      </c>
      <c r="F69" s="187">
        <v>0</v>
      </c>
      <c r="G69" s="187">
        <v>0</v>
      </c>
      <c r="H69" s="187">
        <v>0</v>
      </c>
      <c r="I69" s="187">
        <v>0</v>
      </c>
      <c r="J69" s="187">
        <v>3.4790000000000001</v>
      </c>
      <c r="K69" s="187">
        <v>0</v>
      </c>
      <c r="L69" s="187">
        <v>2.1000000000000001E-2</v>
      </c>
      <c r="M69" s="187">
        <v>0.03</v>
      </c>
    </row>
    <row r="70" spans="1:15" x14ac:dyDescent="0.25">
      <c r="C70" s="122" t="s">
        <v>252</v>
      </c>
      <c r="D70" s="187">
        <v>109.532</v>
      </c>
      <c r="E70" s="187">
        <v>0</v>
      </c>
      <c r="F70" s="187">
        <v>0</v>
      </c>
      <c r="G70" s="187">
        <v>0</v>
      </c>
      <c r="H70" s="187">
        <v>0</v>
      </c>
      <c r="I70" s="187">
        <v>0</v>
      </c>
      <c r="J70" s="187">
        <v>0</v>
      </c>
      <c r="K70" s="187">
        <v>0</v>
      </c>
      <c r="L70" s="187">
        <v>0</v>
      </c>
      <c r="M70" s="187">
        <v>0</v>
      </c>
    </row>
    <row r="71" spans="1:15" x14ac:dyDescent="0.25">
      <c r="C71" s="122" t="s">
        <v>247</v>
      </c>
      <c r="D71" s="187">
        <v>0</v>
      </c>
      <c r="E71" s="187">
        <v>0</v>
      </c>
      <c r="F71" s="187">
        <v>0</v>
      </c>
      <c r="G71" s="187">
        <v>0</v>
      </c>
      <c r="H71" s="187">
        <v>0</v>
      </c>
      <c r="I71" s="187">
        <v>0</v>
      </c>
      <c r="J71" s="187">
        <v>18.63</v>
      </c>
      <c r="K71" s="187">
        <v>0</v>
      </c>
      <c r="L71" s="187">
        <v>0</v>
      </c>
      <c r="M71" s="187">
        <v>0</v>
      </c>
    </row>
    <row r="72" spans="1:15" x14ac:dyDescent="0.25">
      <c r="C72" s="122" t="s">
        <v>248</v>
      </c>
      <c r="D72" s="187">
        <v>0</v>
      </c>
      <c r="E72" s="187">
        <v>0</v>
      </c>
      <c r="F72" s="187">
        <v>0</v>
      </c>
      <c r="G72" s="187">
        <v>6.3979999999999997</v>
      </c>
      <c r="H72" s="187">
        <v>17.72</v>
      </c>
      <c r="I72" s="187">
        <v>18.149000000000001</v>
      </c>
      <c r="J72" s="187">
        <v>8.7439999999999998</v>
      </c>
      <c r="K72" s="187">
        <v>4.593</v>
      </c>
      <c r="L72" s="187">
        <v>23.698</v>
      </c>
      <c r="M72" s="187">
        <v>24.876999999999999</v>
      </c>
    </row>
    <row r="73" spans="1:15" x14ac:dyDescent="0.25">
      <c r="C73" s="188" t="s">
        <v>250</v>
      </c>
      <c r="D73" s="189">
        <f t="shared" ref="D73:M73" si="9">+SUM(D68:D72)</f>
        <v>114.13499999999999</v>
      </c>
      <c r="E73" s="189">
        <f t="shared" si="9"/>
        <v>2.2749999999999999</v>
      </c>
      <c r="F73" s="189">
        <f t="shared" si="9"/>
        <v>0.222</v>
      </c>
      <c r="G73" s="189">
        <f t="shared" si="9"/>
        <v>10.144</v>
      </c>
      <c r="H73" s="189">
        <f t="shared" si="9"/>
        <v>17.794999999999998</v>
      </c>
      <c r="I73" s="189">
        <f t="shared" si="9"/>
        <v>53.375</v>
      </c>
      <c r="J73" s="189">
        <f t="shared" si="9"/>
        <v>30.852999999999998</v>
      </c>
      <c r="K73" s="189">
        <f t="shared" si="9"/>
        <v>9.7680000000000007</v>
      </c>
      <c r="L73" s="189">
        <f t="shared" si="9"/>
        <v>27.933</v>
      </c>
      <c r="M73" s="189">
        <f t="shared" si="9"/>
        <v>24.907</v>
      </c>
    </row>
    <row r="74" spans="1:15" x14ac:dyDescent="0.25">
      <c r="C74" s="118"/>
      <c r="D74" s="119"/>
      <c r="E74" s="119"/>
      <c r="F74" s="119"/>
      <c r="G74" s="119"/>
      <c r="H74" s="119"/>
      <c r="I74" s="119"/>
      <c r="J74" s="119"/>
      <c r="K74" s="119"/>
      <c r="L74" s="156"/>
      <c r="M74" s="156"/>
    </row>
    <row r="75" spans="1:15" x14ac:dyDescent="0.25">
      <c r="A75" s="199"/>
      <c r="B75" s="199"/>
      <c r="C75" s="254" t="s">
        <v>352</v>
      </c>
      <c r="D75" s="255"/>
      <c r="E75" s="255"/>
      <c r="F75" s="255"/>
      <c r="G75" s="255"/>
      <c r="H75" s="255"/>
      <c r="I75" s="255"/>
      <c r="J75" s="255"/>
      <c r="K75" s="255"/>
      <c r="L75" s="255"/>
      <c r="M75" s="256"/>
      <c r="N75" s="199"/>
      <c r="O75" s="199"/>
    </row>
    <row r="76" spans="1:15" x14ac:dyDescent="0.25">
      <c r="A76" s="199"/>
      <c r="B76" s="199"/>
      <c r="C76" s="253" t="s">
        <v>347</v>
      </c>
      <c r="D76" s="257"/>
      <c r="E76" s="257"/>
      <c r="F76" s="257"/>
      <c r="G76" s="257"/>
      <c r="H76" s="257"/>
      <c r="I76" s="187">
        <v>2.2422552227905546</v>
      </c>
      <c r="J76" s="187">
        <v>46.335527869784329</v>
      </c>
      <c r="K76" s="187">
        <v>87.846961025497066</v>
      </c>
      <c r="L76" s="187">
        <v>112.148</v>
      </c>
      <c r="M76" s="187"/>
      <c r="N76" s="199"/>
      <c r="O76" s="199"/>
    </row>
    <row r="77" spans="1:15" x14ac:dyDescent="0.25">
      <c r="A77" s="199"/>
      <c r="B77" s="199"/>
      <c r="C77" s="253" t="s">
        <v>348</v>
      </c>
      <c r="D77" s="257"/>
      <c r="E77" s="257"/>
      <c r="F77" s="257"/>
      <c r="G77" s="257"/>
      <c r="H77" s="257"/>
      <c r="I77" s="187">
        <v>14.31039764870351</v>
      </c>
      <c r="J77" s="187">
        <v>109.68449246311549</v>
      </c>
      <c r="K77" s="187">
        <v>204.76430491236218</v>
      </c>
      <c r="L77" s="187">
        <v>307.86500000000001</v>
      </c>
      <c r="M77" s="187"/>
      <c r="N77" s="199"/>
      <c r="O77" s="199"/>
    </row>
    <row r="78" spans="1:15" x14ac:dyDescent="0.25">
      <c r="A78" s="199"/>
      <c r="B78" s="199"/>
      <c r="C78" s="253" t="s">
        <v>349</v>
      </c>
      <c r="D78" s="257"/>
      <c r="E78" s="257"/>
      <c r="F78" s="257"/>
      <c r="G78" s="257"/>
      <c r="H78" s="257"/>
      <c r="I78" s="187">
        <v>-12.067610721136356</v>
      </c>
      <c r="J78" s="187">
        <v>-63.347830348902129</v>
      </c>
      <c r="K78" s="187">
        <v>-116.91647749311294</v>
      </c>
      <c r="L78" s="187">
        <v>-195.71700000000001</v>
      </c>
      <c r="M78" s="187"/>
      <c r="N78" s="199"/>
      <c r="O78" s="199"/>
    </row>
    <row r="79" spans="1:15" ht="9.9499999999999993" customHeight="1" x14ac:dyDescent="0.25">
      <c r="A79" s="199"/>
      <c r="B79" s="199"/>
      <c r="C79" s="258"/>
      <c r="D79" s="255"/>
      <c r="E79" s="255"/>
      <c r="F79" s="255"/>
      <c r="G79" s="255"/>
      <c r="H79" s="255"/>
      <c r="I79" s="255"/>
      <c r="J79" s="255"/>
      <c r="K79" s="255"/>
      <c r="L79" s="255"/>
      <c r="M79" s="255"/>
      <c r="N79" s="199"/>
      <c r="O79" s="199"/>
    </row>
    <row r="80" spans="1:15" x14ac:dyDescent="0.25">
      <c r="A80" s="199"/>
      <c r="B80" s="199"/>
      <c r="C80" s="254" t="s">
        <v>223</v>
      </c>
      <c r="D80" s="255"/>
      <c r="E80" s="255"/>
      <c r="F80" s="255"/>
      <c r="G80" s="255"/>
      <c r="H80" s="255"/>
      <c r="I80" s="255"/>
      <c r="J80" s="255"/>
      <c r="K80" s="255"/>
      <c r="L80" s="255"/>
      <c r="M80" s="256"/>
      <c r="N80" s="199"/>
      <c r="O80" s="199"/>
    </row>
    <row r="81" spans="1:15" x14ac:dyDescent="0.25">
      <c r="A81" s="199"/>
      <c r="B81" s="199"/>
      <c r="C81" s="253" t="s">
        <v>346</v>
      </c>
      <c r="D81" s="257"/>
      <c r="E81" s="257"/>
      <c r="F81" s="257"/>
      <c r="G81" s="257"/>
      <c r="H81" s="257"/>
      <c r="I81" s="187">
        <v>6.9122920000000008</v>
      </c>
      <c r="J81" s="187">
        <v>48.864057000000003</v>
      </c>
      <c r="K81" s="187">
        <v>74.446051999999995</v>
      </c>
      <c r="L81" s="187">
        <v>144.85111900000001</v>
      </c>
      <c r="M81" s="187">
        <v>114.101</v>
      </c>
      <c r="N81" s="199"/>
      <c r="O81" s="199"/>
    </row>
    <row r="82" spans="1:15" x14ac:dyDescent="0.25">
      <c r="A82" s="199"/>
      <c r="B82" s="199"/>
      <c r="C82" s="253" t="s">
        <v>355</v>
      </c>
      <c r="D82" s="257"/>
      <c r="E82" s="257"/>
      <c r="F82" s="257"/>
      <c r="G82" s="257"/>
      <c r="H82" s="257"/>
      <c r="I82" s="187">
        <v>7.3982830000000002</v>
      </c>
      <c r="J82" s="187">
        <v>60.81982</v>
      </c>
      <c r="K82" s="187">
        <v>130.31861900000001</v>
      </c>
      <c r="L82" s="187">
        <v>163.01415299999999</v>
      </c>
      <c r="M82" s="187">
        <v>175.34800000000001</v>
      </c>
      <c r="N82" s="199"/>
      <c r="O82" s="199"/>
    </row>
    <row r="83" spans="1:15" x14ac:dyDescent="0.25">
      <c r="C83" s="188" t="s">
        <v>378</v>
      </c>
      <c r="D83" s="189"/>
      <c r="E83" s="189"/>
      <c r="F83" s="189"/>
      <c r="G83" s="189"/>
      <c r="H83" s="189"/>
      <c r="I83" s="189">
        <f>I81+I82</f>
        <v>14.310575</v>
      </c>
      <c r="J83" s="189">
        <f t="shared" ref="J83:M83" si="10">J81+J82</f>
        <v>109.683877</v>
      </c>
      <c r="K83" s="189">
        <f t="shared" si="10"/>
        <v>204.76467100000002</v>
      </c>
      <c r="L83" s="189">
        <f t="shared" si="10"/>
        <v>307.865272</v>
      </c>
      <c r="M83" s="189">
        <f t="shared" si="10"/>
        <v>289.44900000000001</v>
      </c>
    </row>
    <row r="84" spans="1:15" ht="9.9499999999999993" customHeight="1" x14ac:dyDescent="0.25">
      <c r="A84" s="199"/>
      <c r="B84" s="199"/>
      <c r="C84" s="253"/>
      <c r="D84" s="257"/>
      <c r="E84" s="257"/>
      <c r="F84" s="257"/>
      <c r="G84" s="257"/>
      <c r="H84" s="257"/>
      <c r="I84" s="187"/>
      <c r="J84" s="187"/>
      <c r="K84" s="187"/>
      <c r="L84" s="187"/>
      <c r="M84" s="187"/>
      <c r="N84" s="199"/>
      <c r="O84" s="199"/>
    </row>
    <row r="85" spans="1:15" x14ac:dyDescent="0.25">
      <c r="A85" s="199"/>
      <c r="B85" s="199"/>
      <c r="C85" s="259" t="s">
        <v>351</v>
      </c>
      <c r="D85" s="255"/>
      <c r="E85" s="255"/>
      <c r="F85" s="255"/>
      <c r="G85" s="255"/>
      <c r="H85" s="255"/>
      <c r="I85" s="255"/>
      <c r="J85" s="255"/>
      <c r="K85" s="255"/>
      <c r="L85" s="256"/>
      <c r="M85" s="256"/>
      <c r="N85" s="199"/>
      <c r="O85" s="199"/>
    </row>
    <row r="86" spans="1:15" x14ac:dyDescent="0.25">
      <c r="A86" s="199"/>
      <c r="B86" s="199"/>
      <c r="C86" s="253" t="s">
        <v>3</v>
      </c>
      <c r="D86" s="257">
        <v>762.05899999999997</v>
      </c>
      <c r="E86" s="257">
        <v>762.05899999999997</v>
      </c>
      <c r="F86" s="257">
        <v>762.05899999999997</v>
      </c>
      <c r="G86" s="257">
        <v>762.05899999999997</v>
      </c>
      <c r="H86" s="257">
        <v>762.05899999999997</v>
      </c>
      <c r="I86" s="257">
        <v>750.70799999999997</v>
      </c>
      <c r="J86" s="257">
        <v>7753.5559999999996</v>
      </c>
      <c r="K86" s="257">
        <v>7585.1237790000005</v>
      </c>
      <c r="L86" s="257">
        <v>7538.9171420000002</v>
      </c>
      <c r="M86" s="257">
        <v>7462.5828000000001</v>
      </c>
      <c r="N86" s="199"/>
      <c r="O86" s="199"/>
    </row>
    <row r="87" spans="1:15" x14ac:dyDescent="0.25">
      <c r="A87" s="199"/>
      <c r="B87" s="199"/>
      <c r="C87" s="253" t="s">
        <v>31</v>
      </c>
      <c r="D87" s="257">
        <v>898.53700000000003</v>
      </c>
      <c r="E87" s="257">
        <v>764.35299999999995</v>
      </c>
      <c r="F87" s="257">
        <v>630.16899999999998</v>
      </c>
      <c r="G87" s="257">
        <v>495.98500000000001</v>
      </c>
      <c r="H87" s="257">
        <v>361.80099999999999</v>
      </c>
      <c r="I87" s="257">
        <v>227.61699999999999</v>
      </c>
      <c r="J87" s="257">
        <v>4405.980724</v>
      </c>
      <c r="K87" s="257">
        <v>3938.4852889999997</v>
      </c>
      <c r="L87" s="257">
        <v>3505.7316600000004</v>
      </c>
      <c r="M87" s="257">
        <v>3037.525654</v>
      </c>
      <c r="N87" s="199"/>
      <c r="O87" s="199"/>
    </row>
    <row r="88" spans="1:15" x14ac:dyDescent="0.25">
      <c r="A88" s="199"/>
      <c r="B88" s="199"/>
      <c r="C88" s="253" t="s">
        <v>32</v>
      </c>
      <c r="D88" s="257">
        <v>79.665999999999997</v>
      </c>
      <c r="E88" s="257">
        <v>72.665999999999997</v>
      </c>
      <c r="F88" s="257">
        <v>65.665999999999997</v>
      </c>
      <c r="G88" s="257">
        <v>58.673999999999999</v>
      </c>
      <c r="H88" s="257">
        <v>51.682000000000002</v>
      </c>
      <c r="I88" s="257">
        <v>44.666309999999996</v>
      </c>
      <c r="J88" s="257">
        <v>1070.105</v>
      </c>
      <c r="K88" s="257">
        <v>1096.8922830000001</v>
      </c>
      <c r="L88" s="257">
        <v>1069.323617</v>
      </c>
      <c r="M88" s="257">
        <v>1039.5298479999999</v>
      </c>
      <c r="N88" s="199"/>
      <c r="O88" s="199"/>
    </row>
    <row r="89" spans="1:15" ht="9.75" customHeight="1" x14ac:dyDescent="0.25">
      <c r="A89" s="199"/>
      <c r="B89" s="199"/>
      <c r="C89" s="258"/>
      <c r="D89" s="255"/>
      <c r="E89" s="255"/>
      <c r="F89" s="255"/>
      <c r="G89" s="255"/>
      <c r="H89" s="255"/>
      <c r="I89" s="255"/>
      <c r="J89" s="255"/>
      <c r="K89" s="255"/>
      <c r="L89" s="255"/>
      <c r="M89" s="255"/>
      <c r="N89" s="199"/>
      <c r="O89" s="199"/>
    </row>
    <row r="90" spans="1:15" x14ac:dyDescent="0.25">
      <c r="A90" s="199"/>
      <c r="B90" s="199"/>
      <c r="C90" s="259" t="s">
        <v>232</v>
      </c>
      <c r="D90" s="255"/>
      <c r="E90" s="255"/>
      <c r="F90" s="255"/>
      <c r="G90" s="255"/>
      <c r="H90" s="255"/>
      <c r="I90" s="255"/>
      <c r="J90" s="255"/>
      <c r="K90" s="255"/>
      <c r="L90" s="256"/>
      <c r="M90" s="256"/>
      <c r="N90" s="199"/>
      <c r="O90" s="199"/>
    </row>
    <row r="91" spans="1:15" x14ac:dyDescent="0.25">
      <c r="A91" s="199"/>
      <c r="B91" s="199"/>
      <c r="C91" s="253" t="s">
        <v>358</v>
      </c>
      <c r="D91" s="257">
        <v>0</v>
      </c>
      <c r="E91" s="257">
        <v>0</v>
      </c>
      <c r="F91" s="257">
        <v>1036.675</v>
      </c>
      <c r="G91" s="257">
        <v>0</v>
      </c>
      <c r="H91" s="257">
        <v>0</v>
      </c>
      <c r="I91" s="257">
        <v>0</v>
      </c>
      <c r="J91" s="257">
        <v>0</v>
      </c>
      <c r="K91" s="257">
        <v>0</v>
      </c>
      <c r="L91" s="257">
        <v>0</v>
      </c>
      <c r="M91" s="257">
        <v>0</v>
      </c>
      <c r="N91" s="199"/>
      <c r="O91" s="199"/>
    </row>
    <row r="92" spans="1:15" x14ac:dyDescent="0.25">
      <c r="A92" s="199"/>
      <c r="B92" s="199"/>
      <c r="C92" s="199"/>
      <c r="D92" s="199"/>
      <c r="E92" s="199"/>
      <c r="F92" s="199"/>
      <c r="G92" s="199"/>
      <c r="H92" s="199"/>
      <c r="I92" s="199"/>
      <c r="J92" s="199"/>
      <c r="K92" s="199"/>
      <c r="L92" s="199"/>
      <c r="M92" s="199"/>
      <c r="N92" s="199"/>
      <c r="O92" s="199"/>
    </row>
    <row r="93" spans="1:15" x14ac:dyDescent="0.25">
      <c r="A93" s="199"/>
      <c r="B93" s="199"/>
      <c r="C93" s="260" t="s">
        <v>87</v>
      </c>
      <c r="D93" s="261"/>
      <c r="E93" s="261"/>
      <c r="F93" s="261"/>
      <c r="G93" s="261"/>
      <c r="H93" s="261"/>
      <c r="I93" s="261"/>
      <c r="J93" s="261"/>
      <c r="K93" s="261"/>
      <c r="L93" s="261"/>
      <c r="M93" s="261"/>
      <c r="N93" s="199"/>
      <c r="O93" s="199"/>
    </row>
    <row r="94" spans="1:15" ht="54.95" customHeight="1" x14ac:dyDescent="0.25">
      <c r="A94" s="199"/>
      <c r="B94" s="199"/>
      <c r="C94" s="305" t="s">
        <v>339</v>
      </c>
      <c r="D94" s="305"/>
      <c r="E94" s="305"/>
      <c r="F94" s="305"/>
      <c r="G94" s="305"/>
      <c r="H94" s="305"/>
      <c r="I94" s="305"/>
      <c r="J94" s="305"/>
      <c r="K94" s="305"/>
      <c r="L94" s="305"/>
      <c r="M94" s="305"/>
    </row>
    <row r="95" spans="1:15" ht="21.95" customHeight="1" x14ac:dyDescent="0.25">
      <c r="A95" s="199"/>
      <c r="B95" s="199"/>
      <c r="C95" s="306" t="s">
        <v>385</v>
      </c>
      <c r="D95" s="306"/>
      <c r="E95" s="306"/>
      <c r="F95" s="306"/>
      <c r="G95" s="306"/>
      <c r="H95" s="306"/>
      <c r="I95" s="306"/>
      <c r="J95" s="306"/>
      <c r="K95" s="306"/>
      <c r="L95" s="306"/>
      <c r="M95" s="306"/>
    </row>
    <row r="96" spans="1:15" ht="15" customHeight="1" x14ac:dyDescent="0.25">
      <c r="A96" s="199"/>
      <c r="B96" s="199"/>
      <c r="C96" s="67" t="s">
        <v>287</v>
      </c>
      <c r="D96" s="67"/>
      <c r="E96" s="67"/>
      <c r="F96" s="67"/>
      <c r="G96" s="67"/>
      <c r="H96" s="67"/>
      <c r="I96" s="67"/>
      <c r="J96" s="67"/>
      <c r="K96" s="67"/>
      <c r="L96" s="67"/>
      <c r="M96" s="67"/>
    </row>
    <row r="97" spans="1:18" ht="15" customHeight="1" x14ac:dyDescent="0.25">
      <c r="A97" s="199"/>
      <c r="B97" s="199"/>
      <c r="C97" s="67" t="s">
        <v>288</v>
      </c>
      <c r="D97" s="67"/>
      <c r="E97" s="67"/>
      <c r="F97" s="67"/>
      <c r="G97" s="67"/>
      <c r="H97" s="67"/>
      <c r="I97" s="67"/>
      <c r="J97" s="67"/>
      <c r="K97" s="67"/>
      <c r="L97" s="67"/>
      <c r="M97" s="67"/>
      <c r="N97" s="67"/>
      <c r="O97" s="67"/>
    </row>
    <row r="98" spans="1:18" ht="15" customHeight="1" x14ac:dyDescent="0.25">
      <c r="A98" s="199"/>
      <c r="B98" s="199"/>
      <c r="C98" s="67" t="s">
        <v>289</v>
      </c>
      <c r="D98" s="67"/>
      <c r="E98" s="67"/>
      <c r="F98" s="67"/>
      <c r="G98" s="67"/>
      <c r="H98" s="67"/>
      <c r="I98" s="67"/>
      <c r="J98" s="67"/>
      <c r="K98" s="67"/>
      <c r="L98" s="67"/>
      <c r="M98" s="67"/>
    </row>
    <row r="99" spans="1:18" ht="35.1" customHeight="1" x14ac:dyDescent="0.25">
      <c r="A99" s="199"/>
      <c r="B99" s="199"/>
      <c r="C99" s="306" t="s">
        <v>290</v>
      </c>
      <c r="D99" s="306"/>
      <c r="E99" s="306"/>
      <c r="F99" s="306"/>
      <c r="G99" s="306"/>
      <c r="H99" s="306"/>
      <c r="I99" s="306"/>
      <c r="J99" s="306"/>
      <c r="K99" s="306"/>
      <c r="L99" s="306"/>
      <c r="M99" s="306"/>
      <c r="N99" s="104"/>
      <c r="O99" s="104"/>
      <c r="P99" s="190"/>
      <c r="Q99" s="190"/>
      <c r="R99" s="190"/>
    </row>
    <row r="100" spans="1:18" ht="15" customHeight="1" x14ac:dyDescent="0.25">
      <c r="A100" s="199"/>
      <c r="B100" s="199"/>
      <c r="C100" s="67" t="s">
        <v>344</v>
      </c>
      <c r="D100" s="67"/>
      <c r="E100" s="67"/>
      <c r="F100" s="67"/>
      <c r="G100" s="67"/>
      <c r="H100" s="67"/>
      <c r="I100" s="67"/>
      <c r="J100" s="67"/>
      <c r="K100" s="67"/>
      <c r="L100" s="67"/>
      <c r="M100" s="67"/>
      <c r="N100" s="104"/>
      <c r="O100" s="104"/>
    </row>
    <row r="101" spans="1:18" ht="15" customHeight="1" x14ac:dyDescent="0.25">
      <c r="A101" s="199"/>
      <c r="B101" s="199"/>
      <c r="C101" s="67" t="s">
        <v>354</v>
      </c>
      <c r="D101" s="67"/>
      <c r="E101" s="67"/>
      <c r="F101" s="67"/>
      <c r="G101" s="67"/>
      <c r="H101" s="67"/>
      <c r="I101" s="67"/>
      <c r="J101" s="67"/>
      <c r="K101" s="67"/>
      <c r="L101" s="67"/>
      <c r="M101" s="67"/>
      <c r="N101" s="104"/>
      <c r="O101" s="104"/>
    </row>
    <row r="102" spans="1:18" ht="15" customHeight="1" x14ac:dyDescent="0.25">
      <c r="C102" s="67" t="s">
        <v>343</v>
      </c>
      <c r="D102" s="67"/>
      <c r="E102" s="67"/>
      <c r="F102" s="67"/>
      <c r="G102" s="67"/>
      <c r="H102" s="67"/>
      <c r="I102" s="67"/>
      <c r="J102" s="67"/>
      <c r="K102" s="67"/>
      <c r="L102" s="67"/>
      <c r="M102" s="67"/>
    </row>
  </sheetData>
  <mergeCells count="3">
    <mergeCell ref="C94:M94"/>
    <mergeCell ref="C95:M95"/>
    <mergeCell ref="C99:M99"/>
  </mergeCells>
  <pageMargins left="0.70866141732283472" right="0.70866141732283472" top="0.74803149606299213" bottom="0.74803149606299213" header="0.31496062992125984" footer="0.31496062992125984"/>
  <pageSetup paperSize="9" scale="76" fitToHeight="0" orientation="landscape" r:id="rId1"/>
  <headerFooter>
    <oddFooter>&amp;R&amp;P</oddFooter>
  </headerFooter>
  <rowBreaks count="3" manualBreakCount="3">
    <brk id="29" min="1" max="13" man="1"/>
    <brk id="59" min="1" max="13" man="1"/>
    <brk id="92" min="1" max="1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AC942-0899-43B7-BA3B-4870A38A446E}">
  <sheetPr>
    <tabColor rgb="FFFED2D9"/>
    <pageSetUpPr fitToPage="1"/>
  </sheetPr>
  <dimension ref="C1:P66"/>
  <sheetViews>
    <sheetView showGridLines="0" view="pageBreakPreview" zoomScaleNormal="100" zoomScaleSheetLayoutView="100" workbookViewId="0"/>
  </sheetViews>
  <sheetFormatPr defaultColWidth="9.140625" defaultRowHeight="15" x14ac:dyDescent="0.25"/>
  <cols>
    <col min="1" max="1" width="1.42578125" customWidth="1"/>
    <col min="2" max="2" width="1.140625" customWidth="1"/>
    <col min="3" max="3" width="57.28515625" customWidth="1"/>
    <col min="4" max="13" width="12.7109375" customWidth="1"/>
    <col min="14" max="14" width="1.7109375" customWidth="1"/>
  </cols>
  <sheetData>
    <row r="1" spans="3:13" ht="6.75" customHeight="1" x14ac:dyDescent="0.25"/>
    <row r="2" spans="3:13" s="3" customFormat="1" ht="15.75" x14ac:dyDescent="0.25">
      <c r="C2" s="109" t="s">
        <v>126</v>
      </c>
    </row>
    <row r="3" spans="3:13" ht="17.25" x14ac:dyDescent="0.25">
      <c r="C3" s="130"/>
    </row>
    <row r="4" spans="3:13" ht="14.25" customHeight="1" x14ac:dyDescent="0.25">
      <c r="C4" s="236" t="s">
        <v>278</v>
      </c>
      <c r="D4" s="211" t="s">
        <v>276</v>
      </c>
      <c r="E4" s="211" t="s">
        <v>276</v>
      </c>
      <c r="F4" s="211" t="s">
        <v>276</v>
      </c>
      <c r="G4" s="211" t="s">
        <v>276</v>
      </c>
      <c r="H4" s="211" t="s">
        <v>276</v>
      </c>
      <c r="I4" s="211" t="s">
        <v>276</v>
      </c>
      <c r="J4" s="211" t="s">
        <v>277</v>
      </c>
      <c r="K4" s="211" t="s">
        <v>277</v>
      </c>
      <c r="L4" s="211" t="s">
        <v>277</v>
      </c>
      <c r="M4" s="211" t="s">
        <v>277</v>
      </c>
    </row>
    <row r="5" spans="3:13" ht="5.0999999999999996" customHeight="1" x14ac:dyDescent="0.25">
      <c r="C5" s="130"/>
      <c r="D5" s="213"/>
      <c r="E5" s="212"/>
      <c r="F5" s="212"/>
      <c r="G5" s="212"/>
      <c r="H5" s="212"/>
      <c r="I5" s="212"/>
      <c r="J5" s="211"/>
      <c r="K5" s="214"/>
      <c r="L5" s="214"/>
      <c r="M5" s="214"/>
    </row>
    <row r="6" spans="3:13" s="4" customFormat="1" ht="17.850000000000001" customHeight="1" thickBot="1" x14ac:dyDescent="0.25">
      <c r="C6" s="131" t="s">
        <v>15</v>
      </c>
      <c r="D6" s="131">
        <v>2015</v>
      </c>
      <c r="E6" s="131">
        <v>2016</v>
      </c>
      <c r="F6" s="131">
        <v>2017</v>
      </c>
      <c r="G6" s="131">
        <v>2018</v>
      </c>
      <c r="H6" s="131">
        <v>2019</v>
      </c>
      <c r="I6" s="131">
        <v>2020</v>
      </c>
      <c r="J6" s="111">
        <v>2021</v>
      </c>
      <c r="K6" s="131">
        <v>2022</v>
      </c>
      <c r="L6" s="131">
        <v>2023</v>
      </c>
      <c r="M6" s="131">
        <v>2024</v>
      </c>
    </row>
    <row r="7" spans="3:13" ht="15.75" thickTop="1" x14ac:dyDescent="0.25">
      <c r="C7" s="132" t="s">
        <v>95</v>
      </c>
      <c r="D7" s="112"/>
      <c r="E7" s="112"/>
      <c r="F7" s="112"/>
      <c r="G7" s="112"/>
      <c r="H7" s="112"/>
      <c r="I7" s="112"/>
      <c r="J7" s="112"/>
      <c r="K7" s="112"/>
      <c r="L7" s="112"/>
      <c r="M7" s="112"/>
    </row>
    <row r="8" spans="3:13" x14ac:dyDescent="0.25">
      <c r="C8" s="114" t="s">
        <v>54</v>
      </c>
      <c r="D8" s="115">
        <v>48.454999999999998</v>
      </c>
      <c r="E8" s="115">
        <v>98.07</v>
      </c>
      <c r="F8" s="115">
        <v>174.47399999999999</v>
      </c>
      <c r="G8" s="115">
        <v>190.00700000000001</v>
      </c>
      <c r="H8" s="115">
        <v>237.48</v>
      </c>
      <c r="I8" s="115">
        <v>324.226</v>
      </c>
      <c r="J8" s="115">
        <v>130.870426366857</v>
      </c>
      <c r="K8" s="115">
        <v>133.85</v>
      </c>
      <c r="L8" s="115">
        <v>213.036</v>
      </c>
      <c r="M8" s="115">
        <v>307.42599999999999</v>
      </c>
    </row>
    <row r="9" spans="3:13" x14ac:dyDescent="0.25">
      <c r="C9" s="114" t="s">
        <v>521</v>
      </c>
      <c r="D9" s="115">
        <v>291.2</v>
      </c>
      <c r="E9" s="115">
        <v>325.70699999999999</v>
      </c>
      <c r="F9" s="115">
        <v>348.315</v>
      </c>
      <c r="G9" s="115">
        <v>393.59199999999998</v>
      </c>
      <c r="H9" s="115">
        <v>465.39300000000003</v>
      </c>
      <c r="I9" s="115">
        <v>528.88900000000001</v>
      </c>
      <c r="J9" s="115">
        <v>892.36105445888495</v>
      </c>
      <c r="K9" s="115">
        <v>982.47053127866275</v>
      </c>
      <c r="L9" s="115">
        <v>1085.0625393373643</v>
      </c>
      <c r="M9" s="115">
        <v>1194.4701984226151</v>
      </c>
    </row>
    <row r="10" spans="3:13" x14ac:dyDescent="0.25">
      <c r="C10" s="114" t="s">
        <v>96</v>
      </c>
      <c r="D10" s="115">
        <v>-0.28199999999999648</v>
      </c>
      <c r="E10" s="115">
        <v>7.0000000000050022E-3</v>
      </c>
      <c r="F10" s="115">
        <v>0.44000000000000483</v>
      </c>
      <c r="G10" s="115">
        <v>-4.8999999999999488E-2</v>
      </c>
      <c r="H10" s="115">
        <v>-1.2000000000000455E-2</v>
      </c>
      <c r="I10" s="115">
        <v>24.013999999999996</v>
      </c>
      <c r="J10" s="115">
        <v>-1.2573606245780411E-3</v>
      </c>
      <c r="K10" s="115">
        <v>-2.0531278662659247E-2</v>
      </c>
      <c r="L10" s="115">
        <v>-8.6485393373644115</v>
      </c>
      <c r="M10" s="115">
        <v>2.1618015773850061</v>
      </c>
    </row>
    <row r="11" spans="3:13" ht="15.75" thickBot="1" x14ac:dyDescent="0.3">
      <c r="C11" s="133" t="s">
        <v>97</v>
      </c>
      <c r="D11" s="134">
        <v>-32.012999999999998</v>
      </c>
      <c r="E11" s="134">
        <v>-25.641999999999999</v>
      </c>
      <c r="F11" s="134">
        <v>-36.662999999999997</v>
      </c>
      <c r="G11" s="134">
        <v>-40.255000000000003</v>
      </c>
      <c r="H11" s="134">
        <v>-48.558</v>
      </c>
      <c r="I11" s="134">
        <v>-33.676000000000002</v>
      </c>
      <c r="J11" s="134">
        <v>-61.589113640128112</v>
      </c>
      <c r="K11" s="134">
        <v>-77.132999999999996</v>
      </c>
      <c r="L11" s="134">
        <v>-91.239000000000004</v>
      </c>
      <c r="M11" s="134">
        <v>-114.63500000000001</v>
      </c>
    </row>
    <row r="12" spans="3:13" ht="24" x14ac:dyDescent="0.25">
      <c r="C12" s="118" t="s">
        <v>23</v>
      </c>
      <c r="D12" s="119">
        <f>+SUM(D8:D11)</f>
        <v>307.36</v>
      </c>
      <c r="E12" s="119">
        <f t="shared" ref="E12:M12" si="0">+SUM(E8:E11)</f>
        <v>398.142</v>
      </c>
      <c r="F12" s="119">
        <f t="shared" si="0"/>
        <v>486.56600000000003</v>
      </c>
      <c r="G12" s="119">
        <f t="shared" si="0"/>
        <v>543.29499999999996</v>
      </c>
      <c r="H12" s="119">
        <f t="shared" si="0"/>
        <v>654.30300000000011</v>
      </c>
      <c r="I12" s="119">
        <f t="shared" si="0"/>
        <v>843.45299999999997</v>
      </c>
      <c r="J12" s="119">
        <f t="shared" si="0"/>
        <v>961.64110982498937</v>
      </c>
      <c r="K12" s="119">
        <f t="shared" si="0"/>
        <v>1039.1669999999999</v>
      </c>
      <c r="L12" s="119">
        <f t="shared" si="0"/>
        <v>1198.211</v>
      </c>
      <c r="M12" s="119">
        <f t="shared" si="0"/>
        <v>1389.423</v>
      </c>
    </row>
    <row r="13" spans="3:13" x14ac:dyDescent="0.25">
      <c r="C13" s="122"/>
      <c r="D13" s="135"/>
      <c r="E13" s="135"/>
      <c r="F13" s="135"/>
      <c r="G13" s="135"/>
      <c r="H13" s="135"/>
      <c r="I13" s="135"/>
      <c r="J13" s="135"/>
      <c r="K13" s="135"/>
      <c r="L13" s="135"/>
      <c r="M13" s="135"/>
    </row>
    <row r="14" spans="3:13" x14ac:dyDescent="0.25">
      <c r="C14" s="136" t="s">
        <v>24</v>
      </c>
      <c r="D14" s="137"/>
      <c r="E14" s="137"/>
      <c r="F14" s="137"/>
      <c r="G14" s="137"/>
      <c r="H14" s="137"/>
      <c r="I14" s="137"/>
      <c r="J14" s="137"/>
      <c r="K14" s="137"/>
      <c r="L14" s="137"/>
      <c r="M14" s="137"/>
    </row>
    <row r="15" spans="3:13" x14ac:dyDescent="0.25">
      <c r="C15" s="138" t="s">
        <v>98</v>
      </c>
      <c r="D15" s="115">
        <v>-5.1349999999999998</v>
      </c>
      <c r="E15" s="115">
        <v>-0.34399999999999997</v>
      </c>
      <c r="F15" s="115">
        <v>-13.555</v>
      </c>
      <c r="G15" s="115">
        <v>-28.757000000000001</v>
      </c>
      <c r="H15" s="115">
        <v>-20.071999999999999</v>
      </c>
      <c r="I15" s="115">
        <v>-37.423000000000002</v>
      </c>
      <c r="J15" s="115">
        <v>-89.185648393009046</v>
      </c>
      <c r="K15" s="115">
        <v>-86.977000000000004</v>
      </c>
      <c r="L15" s="115">
        <v>44.277000000000001</v>
      </c>
      <c r="M15" s="115">
        <v>-26.257000000000001</v>
      </c>
    </row>
    <row r="16" spans="3:13" x14ac:dyDescent="0.25">
      <c r="C16" s="138" t="s">
        <v>307</v>
      </c>
      <c r="D16" s="115">
        <v>-13.925000000000001</v>
      </c>
      <c r="E16" s="115">
        <v>-9.8580000000000005</v>
      </c>
      <c r="F16" s="115">
        <v>-33.195</v>
      </c>
      <c r="G16" s="115">
        <v>-10.432</v>
      </c>
      <c r="H16" s="115">
        <v>-11.816000000000001</v>
      </c>
      <c r="I16" s="115">
        <v>-17.245339978201546</v>
      </c>
      <c r="J16" s="115">
        <v>-24.469017367734001</v>
      </c>
      <c r="K16" s="115">
        <v>-93.368210113741753</v>
      </c>
      <c r="L16" s="115">
        <v>-88.411803715404886</v>
      </c>
      <c r="M16" s="115">
        <v>-62.444204760170685</v>
      </c>
    </row>
    <row r="17" spans="3:14" x14ac:dyDescent="0.25">
      <c r="C17" s="138" t="s">
        <v>99</v>
      </c>
      <c r="D17" s="115">
        <v>0.86299999999999999</v>
      </c>
      <c r="E17" s="115">
        <v>-16.013000000000002</v>
      </c>
      <c r="F17" s="115">
        <v>-20.352</v>
      </c>
      <c r="G17" s="115">
        <v>-25.585999999999999</v>
      </c>
      <c r="H17" s="115">
        <v>-41.743000000000002</v>
      </c>
      <c r="I17" s="115">
        <v>-19.416</v>
      </c>
      <c r="J17" s="115">
        <v>-5.6379999999999999</v>
      </c>
      <c r="K17" s="115">
        <v>-13.81</v>
      </c>
      <c r="L17" s="115">
        <v>15.584</v>
      </c>
      <c r="M17" s="115">
        <v>-56.420999999999999</v>
      </c>
    </row>
    <row r="18" spans="3:14" x14ac:dyDescent="0.25">
      <c r="C18" s="138" t="s">
        <v>100</v>
      </c>
      <c r="D18" s="115">
        <v>6.4279999999999999</v>
      </c>
      <c r="E18" s="115">
        <v>13.457000000000001</v>
      </c>
      <c r="F18" s="115">
        <v>31.135999999999999</v>
      </c>
      <c r="G18" s="115">
        <v>11.041</v>
      </c>
      <c r="H18" s="115">
        <v>14.401999999999999</v>
      </c>
      <c r="I18" s="115">
        <v>45.643999999999998</v>
      </c>
      <c r="J18" s="115">
        <v>7.7532853795132795</v>
      </c>
      <c r="K18" s="115">
        <v>-0.55000000000000004</v>
      </c>
      <c r="L18" s="115">
        <v>-12.532999999999999</v>
      </c>
      <c r="M18" s="115">
        <v>6.7160000000000002</v>
      </c>
    </row>
    <row r="19" spans="3:14" ht="15.75" thickBot="1" x14ac:dyDescent="0.3">
      <c r="C19" s="139" t="s">
        <v>308</v>
      </c>
      <c r="D19" s="134">
        <v>21.312999999999999</v>
      </c>
      <c r="E19" s="134">
        <v>44.997</v>
      </c>
      <c r="F19" s="134">
        <v>70.040000000000006</v>
      </c>
      <c r="G19" s="134">
        <v>68.123000000000005</v>
      </c>
      <c r="H19" s="134">
        <v>106.13500000000001</v>
      </c>
      <c r="I19" s="134">
        <v>95.574848394366072</v>
      </c>
      <c r="J19" s="134">
        <v>-132.89862093039983</v>
      </c>
      <c r="K19" s="134">
        <v>56.260536958866695</v>
      </c>
      <c r="L19" s="134">
        <v>127.39623592287823</v>
      </c>
      <c r="M19" s="134">
        <v>79.508328175625678</v>
      </c>
    </row>
    <row r="20" spans="3:14" ht="15.75" thickBot="1" x14ac:dyDescent="0.3">
      <c r="C20" s="140" t="s">
        <v>309</v>
      </c>
      <c r="D20" s="141">
        <f>+SUM(D15:D19)</f>
        <v>9.5439999999999969</v>
      </c>
      <c r="E20" s="141">
        <f t="shared" ref="E20:M20" si="1">+SUM(E15:E19)</f>
        <v>32.238999999999997</v>
      </c>
      <c r="F20" s="141">
        <f t="shared" si="1"/>
        <v>34.073999999999998</v>
      </c>
      <c r="G20" s="141">
        <f t="shared" si="1"/>
        <v>14.388999999999996</v>
      </c>
      <c r="H20" s="141">
        <f t="shared" si="1"/>
        <v>46.906000000000006</v>
      </c>
      <c r="I20" s="141">
        <f t="shared" si="1"/>
        <v>67.134508416164522</v>
      </c>
      <c r="J20" s="141">
        <f t="shared" si="1"/>
        <v>-244.43800131162959</v>
      </c>
      <c r="K20" s="141">
        <f t="shared" si="1"/>
        <v>-138.44467315487509</v>
      </c>
      <c r="L20" s="141">
        <f t="shared" si="1"/>
        <v>86.31243220747335</v>
      </c>
      <c r="M20" s="141">
        <f t="shared" si="1"/>
        <v>-58.897876584545003</v>
      </c>
    </row>
    <row r="21" spans="3:14" x14ac:dyDescent="0.25">
      <c r="C21" s="118" t="s">
        <v>310</v>
      </c>
      <c r="D21" s="119">
        <f>+D20+D12</f>
        <v>316.904</v>
      </c>
      <c r="E21" s="119">
        <f t="shared" ref="E21:M21" si="2">+E20+E12</f>
        <v>430.38099999999997</v>
      </c>
      <c r="F21" s="119">
        <f t="shared" si="2"/>
        <v>520.64</v>
      </c>
      <c r="G21" s="119">
        <f t="shared" si="2"/>
        <v>557.68399999999997</v>
      </c>
      <c r="H21" s="119">
        <f t="shared" si="2"/>
        <v>701.20900000000006</v>
      </c>
      <c r="I21" s="119">
        <f t="shared" si="2"/>
        <v>910.5875084161645</v>
      </c>
      <c r="J21" s="119">
        <f t="shared" si="2"/>
        <v>717.20310851335978</v>
      </c>
      <c r="K21" s="119">
        <f t="shared" si="2"/>
        <v>900.72232684512483</v>
      </c>
      <c r="L21" s="119">
        <f t="shared" si="2"/>
        <v>1284.5234322074734</v>
      </c>
      <c r="M21" s="119">
        <f t="shared" si="2"/>
        <v>1330.525123415455</v>
      </c>
    </row>
    <row r="22" spans="3:14" x14ac:dyDescent="0.25">
      <c r="C22" s="122"/>
      <c r="D22" s="240"/>
      <c r="E22" s="240"/>
      <c r="F22" s="240"/>
      <c r="G22" s="240"/>
      <c r="H22" s="240"/>
      <c r="I22" s="240"/>
      <c r="J22" s="252"/>
      <c r="K22" s="240"/>
      <c r="L22" s="240"/>
      <c r="M22" s="240"/>
    </row>
    <row r="23" spans="3:14" x14ac:dyDescent="0.25">
      <c r="C23" s="142" t="s">
        <v>101</v>
      </c>
      <c r="D23" s="241"/>
      <c r="E23" s="143"/>
      <c r="F23" s="143"/>
      <c r="G23" s="143"/>
      <c r="H23" s="143"/>
      <c r="I23" s="143"/>
      <c r="J23" s="143"/>
      <c r="K23" s="143"/>
      <c r="L23" s="143"/>
      <c r="M23" s="143"/>
    </row>
    <row r="24" spans="3:14" ht="15" customHeight="1" x14ac:dyDescent="0.25">
      <c r="C24" s="114" t="s">
        <v>102</v>
      </c>
      <c r="D24" s="115">
        <v>-107.306</v>
      </c>
      <c r="E24" s="115">
        <v>-141.57</v>
      </c>
      <c r="F24" s="115">
        <v>-200.33799999999999</v>
      </c>
      <c r="G24" s="115">
        <v>-247.042</v>
      </c>
      <c r="H24" s="115">
        <v>-295.78500000000003</v>
      </c>
      <c r="I24" s="115">
        <v>-327.19400000000002</v>
      </c>
      <c r="J24" s="115">
        <v>-378.15100000000001</v>
      </c>
      <c r="K24" s="115">
        <v>-400.73899999999998</v>
      </c>
      <c r="L24" s="115">
        <v>-418.892</v>
      </c>
      <c r="M24" s="115">
        <v>-440.55</v>
      </c>
      <c r="N24" s="144"/>
    </row>
    <row r="25" spans="3:14" ht="15" customHeight="1" x14ac:dyDescent="0.25">
      <c r="C25" s="114" t="s">
        <v>103</v>
      </c>
      <c r="D25" s="115">
        <v>-147.67599999999999</v>
      </c>
      <c r="E25" s="115">
        <v>-181.39099999999999</v>
      </c>
      <c r="F25" s="115">
        <v>-228.73699999999999</v>
      </c>
      <c r="G25" s="115">
        <v>-253.374</v>
      </c>
      <c r="H25" s="115">
        <v>-297.13799999999998</v>
      </c>
      <c r="I25" s="115">
        <v>-308.79700000000003</v>
      </c>
      <c r="J25" s="115">
        <v>-385.01600000000002</v>
      </c>
      <c r="K25" s="115">
        <v>-440.428</v>
      </c>
      <c r="L25" s="115">
        <v>-465.113</v>
      </c>
      <c r="M25" s="115">
        <v>-478.24299999999999</v>
      </c>
      <c r="N25" s="144"/>
    </row>
    <row r="26" spans="3:14" ht="15" customHeight="1" x14ac:dyDescent="0.25">
      <c r="C26" s="114" t="s">
        <v>104</v>
      </c>
      <c r="D26" s="115">
        <v>0</v>
      </c>
      <c r="E26" s="115">
        <v>0</v>
      </c>
      <c r="F26" s="115">
        <v>0</v>
      </c>
      <c r="G26" s="115">
        <v>0</v>
      </c>
      <c r="H26" s="115">
        <v>-1.798</v>
      </c>
      <c r="I26" s="115">
        <v>0</v>
      </c>
      <c r="J26" s="115">
        <v>0</v>
      </c>
      <c r="K26" s="115">
        <v>0.157</v>
      </c>
      <c r="L26" s="115">
        <v>0</v>
      </c>
      <c r="M26" s="115">
        <v>0</v>
      </c>
    </row>
    <row r="27" spans="3:14" ht="15" customHeight="1" x14ac:dyDescent="0.25">
      <c r="C27" s="114" t="s">
        <v>105</v>
      </c>
      <c r="D27" s="115">
        <v>-2.3860000000000001</v>
      </c>
      <c r="E27" s="115">
        <v>-3.7810000000000001</v>
      </c>
      <c r="F27" s="115">
        <v>0</v>
      </c>
      <c r="G27" s="115">
        <v>-4.6849999999999996</v>
      </c>
      <c r="H27" s="115">
        <v>0</v>
      </c>
      <c r="I27" s="115">
        <v>-1.63</v>
      </c>
      <c r="J27" s="115">
        <v>0</v>
      </c>
      <c r="K27" s="115">
        <v>0</v>
      </c>
      <c r="L27" s="115">
        <v>0</v>
      </c>
      <c r="M27" s="115">
        <v>0</v>
      </c>
    </row>
    <row r="28" spans="3:14" ht="15" customHeight="1" x14ac:dyDescent="0.25">
      <c r="C28" s="114" t="s">
        <v>106</v>
      </c>
      <c r="D28" s="115">
        <v>0</v>
      </c>
      <c r="E28" s="115">
        <v>-3</v>
      </c>
      <c r="F28" s="115">
        <v>-2.5</v>
      </c>
      <c r="G28" s="115">
        <v>-3.2480000000000002</v>
      </c>
      <c r="H28" s="115">
        <v>-45</v>
      </c>
      <c r="I28" s="115">
        <v>0</v>
      </c>
      <c r="J28" s="115">
        <v>-1</v>
      </c>
      <c r="K28" s="115">
        <v>0</v>
      </c>
      <c r="L28" s="115">
        <v>0</v>
      </c>
      <c r="M28" s="115">
        <v>0</v>
      </c>
      <c r="N28" s="144"/>
    </row>
    <row r="29" spans="3:14" ht="15" customHeight="1" x14ac:dyDescent="0.25">
      <c r="C29" s="145" t="s">
        <v>107</v>
      </c>
      <c r="D29" s="115">
        <v>-46.11</v>
      </c>
      <c r="E29" s="115">
        <v>-58.140999999999998</v>
      </c>
      <c r="F29" s="115">
        <v>-5.4530000000000003</v>
      </c>
      <c r="G29" s="115">
        <v>0</v>
      </c>
      <c r="H29" s="115">
        <v>0</v>
      </c>
      <c r="I29" s="115">
        <v>0</v>
      </c>
      <c r="J29" s="115">
        <v>0</v>
      </c>
      <c r="K29" s="115">
        <v>0</v>
      </c>
      <c r="L29" s="115">
        <v>0</v>
      </c>
      <c r="M29" s="115">
        <v>0</v>
      </c>
    </row>
    <row r="30" spans="3:14" ht="15" customHeight="1" x14ac:dyDescent="0.25">
      <c r="C30" s="145" t="s">
        <v>108</v>
      </c>
      <c r="D30" s="115">
        <v>0</v>
      </c>
      <c r="E30" s="115">
        <v>0</v>
      </c>
      <c r="F30" s="115">
        <v>0.28599999999999998</v>
      </c>
      <c r="G30" s="115">
        <v>0</v>
      </c>
      <c r="H30" s="115">
        <v>0</v>
      </c>
      <c r="I30" s="115">
        <v>0</v>
      </c>
      <c r="J30" s="115">
        <v>0</v>
      </c>
      <c r="K30" s="115">
        <v>0</v>
      </c>
      <c r="L30" s="115">
        <v>0</v>
      </c>
      <c r="M30" s="115">
        <v>0</v>
      </c>
    </row>
    <row r="31" spans="3:14" ht="15" customHeight="1" thickBot="1" x14ac:dyDescent="0.3">
      <c r="C31" s="146" t="s">
        <v>109</v>
      </c>
      <c r="D31" s="115">
        <v>0</v>
      </c>
      <c r="E31" s="115">
        <v>0</v>
      </c>
      <c r="F31" s="115">
        <v>0</v>
      </c>
      <c r="G31" s="115">
        <v>0</v>
      </c>
      <c r="H31" s="147">
        <v>-48.304000000000002</v>
      </c>
      <c r="I31" s="115">
        <v>0</v>
      </c>
      <c r="J31" s="115">
        <v>0</v>
      </c>
      <c r="K31" s="115">
        <v>0</v>
      </c>
      <c r="L31" s="115">
        <v>0</v>
      </c>
      <c r="M31" s="115">
        <v>0</v>
      </c>
    </row>
    <row r="32" spans="3:14" x14ac:dyDescent="0.25">
      <c r="C32" s="123" t="s">
        <v>25</v>
      </c>
      <c r="D32" s="148">
        <f>+SUM(D24:D31)</f>
        <v>-303.47800000000001</v>
      </c>
      <c r="E32" s="148">
        <f t="shared" ref="E32:M32" si="3">+SUM(E24:E31)</f>
        <v>-387.88300000000004</v>
      </c>
      <c r="F32" s="148">
        <f t="shared" si="3"/>
        <v>-436.74199999999996</v>
      </c>
      <c r="G32" s="148">
        <f t="shared" si="3"/>
        <v>-508.34899999999999</v>
      </c>
      <c r="H32" s="148">
        <f t="shared" si="3"/>
        <v>-688.02499999999998</v>
      </c>
      <c r="I32" s="148">
        <f t="shared" si="3"/>
        <v>-637.62099999999998</v>
      </c>
      <c r="J32" s="148">
        <f t="shared" si="3"/>
        <v>-764.16700000000003</v>
      </c>
      <c r="K32" s="148">
        <f t="shared" si="3"/>
        <v>-841.00999999999988</v>
      </c>
      <c r="L32" s="148">
        <f t="shared" si="3"/>
        <v>-884.005</v>
      </c>
      <c r="M32" s="148">
        <f t="shared" si="3"/>
        <v>-918.79300000000001</v>
      </c>
    </row>
    <row r="33" spans="3:14" x14ac:dyDescent="0.25">
      <c r="C33" s="122"/>
      <c r="D33" s="149"/>
      <c r="E33" s="149"/>
      <c r="F33" s="149"/>
      <c r="G33" s="149"/>
      <c r="H33" s="149"/>
      <c r="I33" s="149"/>
      <c r="J33" s="149"/>
      <c r="K33" s="149"/>
      <c r="L33" s="149"/>
      <c r="M33" s="149"/>
    </row>
    <row r="34" spans="3:14" x14ac:dyDescent="0.25">
      <c r="C34" s="142" t="s">
        <v>110</v>
      </c>
      <c r="D34" s="143"/>
      <c r="E34" s="143"/>
      <c r="F34" s="143"/>
      <c r="G34" s="143"/>
      <c r="H34" s="143"/>
      <c r="I34" s="143"/>
      <c r="J34" s="143"/>
      <c r="K34" s="143"/>
      <c r="L34" s="143"/>
      <c r="M34" s="143"/>
    </row>
    <row r="35" spans="3:14" x14ac:dyDescent="0.25">
      <c r="C35" s="114" t="s">
        <v>311</v>
      </c>
      <c r="D35" s="115">
        <v>-5.1040000000000001</v>
      </c>
      <c r="E35" s="115">
        <v>-20.283999999999999</v>
      </c>
      <c r="F35" s="115">
        <v>-12.288</v>
      </c>
      <c r="G35" s="115">
        <v>68.293999999999997</v>
      </c>
      <c r="H35" s="115">
        <v>16.77</v>
      </c>
      <c r="I35" s="115">
        <v>-148.10850841616451</v>
      </c>
      <c r="J35" s="115">
        <v>290.4170814556648</v>
      </c>
      <c r="K35" s="115">
        <v>281.11767315487504</v>
      </c>
      <c r="L35" s="115">
        <v>257.49299999999999</v>
      </c>
      <c r="M35" s="115">
        <v>55.841000000000001</v>
      </c>
    </row>
    <row r="36" spans="3:14" x14ac:dyDescent="0.25">
      <c r="C36" s="114" t="s">
        <v>111</v>
      </c>
      <c r="D36" s="115">
        <v>2700</v>
      </c>
      <c r="E36" s="115">
        <v>245</v>
      </c>
      <c r="F36" s="115">
        <v>1989.89</v>
      </c>
      <c r="G36" s="115">
        <v>1112</v>
      </c>
      <c r="H36" s="115">
        <v>200</v>
      </c>
      <c r="I36" s="115">
        <v>1800</v>
      </c>
      <c r="J36" s="115">
        <v>4472.7830000000004</v>
      </c>
      <c r="K36" s="115">
        <v>500</v>
      </c>
      <c r="L36" s="115">
        <v>450</v>
      </c>
      <c r="M36" s="115">
        <v>1050</v>
      </c>
    </row>
    <row r="37" spans="3:14" x14ac:dyDescent="0.25">
      <c r="C37" s="114" t="s">
        <v>112</v>
      </c>
      <c r="D37" s="115">
        <v>0</v>
      </c>
      <c r="E37" s="115">
        <v>0</v>
      </c>
      <c r="F37" s="115">
        <v>-1036.675</v>
      </c>
      <c r="G37" s="115">
        <v>0</v>
      </c>
      <c r="H37" s="115">
        <v>0</v>
      </c>
      <c r="I37" s="115">
        <v>0</v>
      </c>
      <c r="J37" s="115">
        <v>0</v>
      </c>
      <c r="K37" s="115">
        <v>0</v>
      </c>
      <c r="L37" s="115">
        <v>0</v>
      </c>
      <c r="M37" s="115">
        <v>0</v>
      </c>
      <c r="N37" s="144"/>
    </row>
    <row r="38" spans="3:14" x14ac:dyDescent="0.25">
      <c r="C38" s="114" t="s">
        <v>113</v>
      </c>
      <c r="D38" s="115">
        <v>-1508.4280000000001</v>
      </c>
      <c r="E38" s="115">
        <v>0</v>
      </c>
      <c r="F38" s="115">
        <v>-760.98</v>
      </c>
      <c r="G38" s="115">
        <v>-630</v>
      </c>
      <c r="H38" s="115">
        <v>0</v>
      </c>
      <c r="I38" s="115">
        <v>-1600</v>
      </c>
      <c r="J38" s="115">
        <v>-2734.5619999999999</v>
      </c>
      <c r="K38" s="115">
        <v>-500</v>
      </c>
      <c r="L38" s="115">
        <v>-650</v>
      </c>
      <c r="M38" s="115">
        <v>-1030</v>
      </c>
      <c r="N38" s="144"/>
    </row>
    <row r="39" spans="3:14" x14ac:dyDescent="0.25">
      <c r="C39" s="114" t="s">
        <v>114</v>
      </c>
      <c r="D39" s="115">
        <v>-150.786</v>
      </c>
      <c r="E39" s="115">
        <v>-155.244</v>
      </c>
      <c r="F39" s="115">
        <v>-181.41900000000001</v>
      </c>
      <c r="G39" s="115">
        <v>-194.21199999999999</v>
      </c>
      <c r="H39" s="115">
        <v>-209.25899999999999</v>
      </c>
      <c r="I39" s="115">
        <v>-219.40899999999999</v>
      </c>
      <c r="J39" s="115">
        <v>-263.04700000000003</v>
      </c>
      <c r="K39" s="115">
        <v>-303.86399999999998</v>
      </c>
      <c r="L39" s="115">
        <v>-451.90600000000001</v>
      </c>
      <c r="M39" s="115">
        <v>-464.834</v>
      </c>
    </row>
    <row r="40" spans="3:14" x14ac:dyDescent="0.25">
      <c r="C40" s="114" t="s">
        <v>115</v>
      </c>
      <c r="D40" s="115">
        <v>-87.867000000000004</v>
      </c>
      <c r="E40" s="115">
        <v>-10.48</v>
      </c>
      <c r="F40" s="115">
        <v>-23.277000000000001</v>
      </c>
      <c r="G40" s="115">
        <v>-12.608000000000001</v>
      </c>
      <c r="H40" s="115">
        <v>-6.3970000000000002</v>
      </c>
      <c r="I40" s="115">
        <v>-20.972999999999999</v>
      </c>
      <c r="J40" s="115">
        <v>-74.076999999999998</v>
      </c>
      <c r="K40" s="115">
        <v>-6.4409999999999998</v>
      </c>
      <c r="L40" s="115">
        <v>-5.4160000000000004</v>
      </c>
      <c r="M40" s="115">
        <v>-10.978</v>
      </c>
    </row>
    <row r="41" spans="3:14" x14ac:dyDescent="0.25">
      <c r="C41" s="114" t="s">
        <v>20</v>
      </c>
      <c r="D41" s="115">
        <v>-8.8680000000000003</v>
      </c>
      <c r="E41" s="115">
        <v>-4.4539999999999997</v>
      </c>
      <c r="F41" s="115">
        <v>-5.3769999999999998</v>
      </c>
      <c r="G41" s="115">
        <v>-9.5920000000000005</v>
      </c>
      <c r="H41" s="115">
        <v>-14.795999999999999</v>
      </c>
      <c r="I41" s="115">
        <v>28.123000000000001</v>
      </c>
      <c r="J41" s="115">
        <v>-7.5430000000000001</v>
      </c>
      <c r="K41" s="115">
        <v>-11.042999999999999</v>
      </c>
      <c r="L41" s="115">
        <v>-21.852</v>
      </c>
      <c r="M41" s="115">
        <v>-1.9259999999999999</v>
      </c>
    </row>
    <row r="42" spans="3:14" x14ac:dyDescent="0.25">
      <c r="C42" s="114" t="s">
        <v>116</v>
      </c>
      <c r="D42" s="115">
        <v>0</v>
      </c>
      <c r="E42" s="115">
        <v>0</v>
      </c>
      <c r="F42" s="115">
        <v>0</v>
      </c>
      <c r="G42" s="115">
        <v>0</v>
      </c>
      <c r="H42" s="115">
        <v>0</v>
      </c>
      <c r="I42" s="115">
        <v>0</v>
      </c>
      <c r="J42" s="115">
        <v>0</v>
      </c>
      <c r="K42" s="115">
        <v>0</v>
      </c>
      <c r="L42" s="115">
        <v>0</v>
      </c>
      <c r="M42" s="115">
        <v>0</v>
      </c>
    </row>
    <row r="43" spans="3:14" x14ac:dyDescent="0.25">
      <c r="C43" s="114" t="s">
        <v>117</v>
      </c>
      <c r="D43" s="115">
        <v>-54.674999999999997</v>
      </c>
      <c r="E43" s="115">
        <v>0</v>
      </c>
      <c r="F43" s="115">
        <v>-45.317</v>
      </c>
      <c r="G43" s="115">
        <v>-18.899999999999999</v>
      </c>
      <c r="H43" s="115">
        <v>0</v>
      </c>
      <c r="I43" s="115">
        <v>0</v>
      </c>
      <c r="J43" s="115">
        <v>-17.175000000000001</v>
      </c>
      <c r="K43" s="115">
        <v>0</v>
      </c>
      <c r="L43" s="115">
        <v>0</v>
      </c>
      <c r="M43" s="115">
        <v>0</v>
      </c>
      <c r="N43" s="144"/>
    </row>
    <row r="44" spans="3:14" x14ac:dyDescent="0.25">
      <c r="C44" s="114" t="s">
        <v>118</v>
      </c>
      <c r="D44" s="115">
        <v>0</v>
      </c>
      <c r="E44" s="115">
        <v>0</v>
      </c>
      <c r="F44" s="115">
        <v>0</v>
      </c>
      <c r="G44" s="115">
        <v>0</v>
      </c>
      <c r="H44" s="115">
        <v>0</v>
      </c>
      <c r="I44" s="115">
        <v>-25.152000000000001</v>
      </c>
      <c r="J44" s="115">
        <v>0</v>
      </c>
      <c r="K44" s="115">
        <v>0</v>
      </c>
      <c r="L44" s="115">
        <v>0</v>
      </c>
      <c r="M44" s="115">
        <v>0</v>
      </c>
    </row>
    <row r="45" spans="3:14" x14ac:dyDescent="0.25">
      <c r="C45" s="114" t="s">
        <v>119</v>
      </c>
      <c r="D45" s="115">
        <v>-161.327</v>
      </c>
      <c r="E45" s="115">
        <v>-110</v>
      </c>
      <c r="F45" s="115">
        <v>0</v>
      </c>
      <c r="G45" s="115">
        <v>-370.52800000000002</v>
      </c>
      <c r="H45" s="115">
        <v>0</v>
      </c>
      <c r="I45" s="115">
        <v>0</v>
      </c>
      <c r="J45" s="115">
        <v>-1703.787</v>
      </c>
      <c r="K45" s="115">
        <v>0</v>
      </c>
      <c r="L45" s="115">
        <v>0</v>
      </c>
      <c r="M45" s="115">
        <v>0</v>
      </c>
    </row>
    <row r="46" spans="3:14" x14ac:dyDescent="0.25">
      <c r="C46" s="114" t="s">
        <v>120</v>
      </c>
      <c r="D46" s="115">
        <v>1.145</v>
      </c>
      <c r="E46" s="115">
        <v>12.47</v>
      </c>
      <c r="F46" s="115">
        <v>0</v>
      </c>
      <c r="G46" s="115">
        <v>0</v>
      </c>
      <c r="H46" s="115">
        <v>0</v>
      </c>
      <c r="I46" s="115">
        <v>0</v>
      </c>
      <c r="J46" s="115">
        <v>0</v>
      </c>
      <c r="K46" s="115">
        <v>0</v>
      </c>
      <c r="L46" s="115">
        <v>0</v>
      </c>
      <c r="M46" s="115">
        <v>0</v>
      </c>
    </row>
    <row r="47" spans="3:14" x14ac:dyDescent="0.25">
      <c r="C47" s="114" t="s">
        <v>121</v>
      </c>
      <c r="D47" s="115">
        <v>0</v>
      </c>
      <c r="E47" s="115">
        <v>0</v>
      </c>
      <c r="F47" s="115">
        <v>0</v>
      </c>
      <c r="G47" s="115">
        <v>0</v>
      </c>
      <c r="H47" s="115">
        <v>4.6509999999999998</v>
      </c>
      <c r="I47" s="115">
        <v>0</v>
      </c>
      <c r="J47" s="115">
        <v>0</v>
      </c>
      <c r="K47" s="115">
        <v>0</v>
      </c>
      <c r="L47" s="115">
        <v>0</v>
      </c>
      <c r="M47" s="115">
        <v>0</v>
      </c>
    </row>
    <row r="48" spans="3:14" x14ac:dyDescent="0.25">
      <c r="C48" s="114" t="s">
        <v>122</v>
      </c>
      <c r="D48" s="115">
        <v>-724.15700000000004</v>
      </c>
      <c r="E48" s="115">
        <v>0</v>
      </c>
      <c r="F48" s="115">
        <v>0</v>
      </c>
      <c r="G48" s="115">
        <v>0.69099999999999995</v>
      </c>
      <c r="H48" s="115">
        <v>0</v>
      </c>
      <c r="I48" s="115">
        <v>0</v>
      </c>
      <c r="J48" s="115">
        <v>0</v>
      </c>
      <c r="K48" s="115">
        <v>0</v>
      </c>
      <c r="L48" s="115">
        <v>0</v>
      </c>
      <c r="M48" s="115">
        <v>0</v>
      </c>
    </row>
    <row r="49" spans="3:16" x14ac:dyDescent="0.25">
      <c r="C49" s="114" t="s">
        <v>123</v>
      </c>
      <c r="D49" s="115">
        <v>-13.516</v>
      </c>
      <c r="E49" s="115">
        <v>0</v>
      </c>
      <c r="F49" s="115">
        <v>0</v>
      </c>
      <c r="G49" s="115">
        <v>0</v>
      </c>
      <c r="H49" s="115">
        <v>0</v>
      </c>
      <c r="I49" s="115">
        <v>0</v>
      </c>
      <c r="J49" s="115">
        <v>0</v>
      </c>
      <c r="K49" s="115">
        <v>0</v>
      </c>
      <c r="L49" s="115">
        <v>0</v>
      </c>
      <c r="M49" s="115">
        <v>0</v>
      </c>
    </row>
    <row r="50" spans="3:16" ht="15.75" thickBot="1" x14ac:dyDescent="0.3">
      <c r="C50" s="122" t="s">
        <v>440</v>
      </c>
      <c r="D50" s="177">
        <v>0</v>
      </c>
      <c r="E50" s="177">
        <v>0</v>
      </c>
      <c r="F50" s="177">
        <v>0</v>
      </c>
      <c r="G50" s="177">
        <v>0</v>
      </c>
      <c r="H50" s="177">
        <v>0</v>
      </c>
      <c r="I50" s="177">
        <v>0</v>
      </c>
      <c r="J50" s="177">
        <v>0</v>
      </c>
      <c r="K50" s="177">
        <v>0</v>
      </c>
      <c r="L50" s="177">
        <v>0</v>
      </c>
      <c r="M50" s="177">
        <v>0</v>
      </c>
    </row>
    <row r="51" spans="3:16" x14ac:dyDescent="0.25">
      <c r="C51" s="123" t="s">
        <v>312</v>
      </c>
      <c r="D51" s="148">
        <f>+SUM(D35:D50)</f>
        <v>-13.583000000000007</v>
      </c>
      <c r="E51" s="148">
        <f t="shared" ref="E51:M51" si="4">+SUM(E35:E50)</f>
        <v>-42.991999999999997</v>
      </c>
      <c r="F51" s="148">
        <f t="shared" si="4"/>
        <v>-75.442999999999898</v>
      </c>
      <c r="G51" s="148">
        <f t="shared" si="4"/>
        <v>-54.854999999999876</v>
      </c>
      <c r="H51" s="148">
        <f t="shared" si="4"/>
        <v>-9.0309999999999757</v>
      </c>
      <c r="I51" s="148">
        <f t="shared" si="4"/>
        <v>-185.51950841616457</v>
      </c>
      <c r="J51" s="148">
        <f t="shared" si="4"/>
        <v>-36.990918544334818</v>
      </c>
      <c r="K51" s="148">
        <f t="shared" si="4"/>
        <v>-40.230326845124878</v>
      </c>
      <c r="L51" s="148">
        <f t="shared" si="4"/>
        <v>-421.68100000000004</v>
      </c>
      <c r="M51" s="148">
        <f t="shared" si="4"/>
        <v>-401.89700000000011</v>
      </c>
    </row>
    <row r="52" spans="3:16" x14ac:dyDescent="0.25">
      <c r="C52" s="118"/>
      <c r="D52" s="119"/>
      <c r="E52" s="119"/>
      <c r="F52" s="119"/>
      <c r="G52" s="119"/>
      <c r="H52" s="119"/>
      <c r="I52" s="119"/>
      <c r="J52" s="119"/>
      <c r="K52" s="119"/>
      <c r="L52" s="119"/>
      <c r="M52" s="119"/>
    </row>
    <row r="53" spans="3:16" x14ac:dyDescent="0.25">
      <c r="C53" s="136" t="s">
        <v>26</v>
      </c>
      <c r="D53" s="137">
        <v>-0.157</v>
      </c>
      <c r="E53" s="137">
        <v>-0.49399999999999999</v>
      </c>
      <c r="F53" s="137">
        <v>8.4559999999999995</v>
      </c>
      <c r="G53" s="137">
        <v>-5.52</v>
      </c>
      <c r="H53" s="137">
        <v>4.1539999999999999</v>
      </c>
      <c r="I53" s="137">
        <v>87.447999999999993</v>
      </c>
      <c r="J53" s="137">
        <v>-83.953000000000003</v>
      </c>
      <c r="K53" s="137">
        <v>19.481999999999999</v>
      </c>
      <c r="L53" s="137">
        <v>-21.163</v>
      </c>
      <c r="M53" s="137">
        <v>9.8350000000000009</v>
      </c>
    </row>
    <row r="54" spans="3:16" x14ac:dyDescent="0.25">
      <c r="C54" s="114" t="s">
        <v>124</v>
      </c>
      <c r="D54" s="115">
        <v>6.6909999999999998</v>
      </c>
      <c r="E54" s="115">
        <v>6.3559999999999999</v>
      </c>
      <c r="F54" s="115">
        <v>5.9850000000000003</v>
      </c>
      <c r="G54" s="115">
        <v>14.244999999999999</v>
      </c>
      <c r="H54" s="115">
        <v>8.6129999999999995</v>
      </c>
      <c r="I54" s="115">
        <v>12.77</v>
      </c>
      <c r="J54" s="115">
        <v>97.962999999999994</v>
      </c>
      <c r="K54" s="115">
        <v>24.36</v>
      </c>
      <c r="L54" s="115">
        <v>43.725999999999999</v>
      </c>
      <c r="M54" s="115">
        <v>21.402999999999999</v>
      </c>
    </row>
    <row r="55" spans="3:16" ht="21.75" customHeight="1" thickBot="1" x14ac:dyDescent="0.3">
      <c r="C55" s="146" t="s">
        <v>125</v>
      </c>
      <c r="D55" s="147">
        <v>-0.17799999999999999</v>
      </c>
      <c r="E55" s="147">
        <v>0.123</v>
      </c>
      <c r="F55" s="147">
        <v>-0.19500000000000001</v>
      </c>
      <c r="G55" s="147">
        <v>-0.112</v>
      </c>
      <c r="H55" s="147">
        <v>3.0000000000000001E-3</v>
      </c>
      <c r="I55" s="147">
        <v>-2.2770000000000001</v>
      </c>
      <c r="J55" s="147">
        <v>10.35</v>
      </c>
      <c r="K55" s="147">
        <v>-0.11600000000000001</v>
      </c>
      <c r="L55" s="147">
        <v>-1.1599999999999999</v>
      </c>
      <c r="M55" s="147">
        <v>-1.101</v>
      </c>
    </row>
    <row r="56" spans="3:16" x14ac:dyDescent="0.25">
      <c r="C56" s="118" t="s">
        <v>27</v>
      </c>
      <c r="D56" s="119">
        <f t="shared" ref="D56:L56" si="5">+SUM(D53:D55)</f>
        <v>6.3559999999999999</v>
      </c>
      <c r="E56" s="119">
        <f t="shared" si="5"/>
        <v>5.9850000000000003</v>
      </c>
      <c r="F56" s="119">
        <f t="shared" si="5"/>
        <v>14.245999999999999</v>
      </c>
      <c r="G56" s="119">
        <f t="shared" si="5"/>
        <v>8.6129999999999995</v>
      </c>
      <c r="H56" s="119">
        <f t="shared" si="5"/>
        <v>12.77</v>
      </c>
      <c r="I56" s="119">
        <f t="shared" si="5"/>
        <v>97.940999999999988</v>
      </c>
      <c r="J56" s="119">
        <f t="shared" si="5"/>
        <v>24.359999999999992</v>
      </c>
      <c r="K56" s="119">
        <f t="shared" si="5"/>
        <v>43.725999999999999</v>
      </c>
      <c r="L56" s="119">
        <f t="shared" si="5"/>
        <v>21.402999999999999</v>
      </c>
      <c r="M56" s="119">
        <f>+SUM(M53:M55)</f>
        <v>30.137</v>
      </c>
    </row>
    <row r="57" spans="3:16" x14ac:dyDescent="0.25">
      <c r="C57" s="118"/>
      <c r="D57" s="119"/>
      <c r="E57" s="119"/>
      <c r="F57" s="119"/>
      <c r="G57" s="119"/>
      <c r="H57" s="119"/>
      <c r="I57" s="119"/>
      <c r="J57" s="119"/>
      <c r="K57" s="119"/>
      <c r="L57" s="119"/>
      <c r="M57" s="119"/>
    </row>
    <row r="58" spans="3:16" x14ac:dyDescent="0.25">
      <c r="C58" s="178" t="s">
        <v>368</v>
      </c>
      <c r="D58" s="119"/>
      <c r="E58" s="119"/>
      <c r="F58" s="119"/>
      <c r="G58" s="119"/>
      <c r="H58" s="119"/>
      <c r="I58" s="119"/>
      <c r="J58" s="119"/>
      <c r="K58" s="119"/>
      <c r="L58" s="119"/>
      <c r="M58" s="119"/>
    </row>
    <row r="59" spans="3:16" x14ac:dyDescent="0.25">
      <c r="C59" s="122" t="s">
        <v>313</v>
      </c>
      <c r="D59" s="119"/>
      <c r="E59" s="119"/>
      <c r="F59" s="119"/>
      <c r="G59" s="119"/>
      <c r="H59" s="119"/>
      <c r="I59" s="177">
        <f>+'[14]Annual CF'!I58/1000</f>
        <v>-31.109491583835478</v>
      </c>
      <c r="J59" s="177">
        <f>+'[14]Annual CF'!J58/1000</f>
        <v>-99.797149934240906</v>
      </c>
      <c r="K59" s="177">
        <f>+'[14]Annual CF'!K58/1000</f>
        <v>-99.153673154875079</v>
      </c>
      <c r="L59" s="177">
        <f>+'[14]Annual CF'!L58/1000</f>
        <v>-111.226</v>
      </c>
      <c r="M59" s="177"/>
    </row>
    <row r="60" spans="3:16" x14ac:dyDescent="0.25">
      <c r="C60" s="122" t="s">
        <v>314</v>
      </c>
      <c r="D60" s="119"/>
      <c r="E60" s="119"/>
      <c r="F60" s="119"/>
      <c r="G60" s="119"/>
      <c r="H60" s="119"/>
      <c r="I60" s="177">
        <f>+'[14]Annual CF'!I59/1000</f>
        <v>31.109491583835478</v>
      </c>
      <c r="J60" s="177">
        <f>+'[14]Annual CF'!J59/1000</f>
        <v>99.797681813496041</v>
      </c>
      <c r="K60" s="177">
        <f>+'[14]Annual CF'!K59/1000</f>
        <v>99.153673154875051</v>
      </c>
      <c r="L60" s="177">
        <f>+'[14]Annual CF'!L59/1000</f>
        <v>111.226</v>
      </c>
      <c r="M60" s="177"/>
    </row>
    <row r="61" spans="3:16" x14ac:dyDescent="0.25">
      <c r="C61" s="122"/>
      <c r="D61" s="119"/>
      <c r="E61" s="119"/>
      <c r="F61" s="119"/>
      <c r="G61" s="119"/>
      <c r="H61" s="119"/>
      <c r="I61" s="119"/>
      <c r="J61" s="119"/>
      <c r="K61" s="119"/>
      <c r="L61" s="119"/>
      <c r="M61" s="119"/>
    </row>
    <row r="62" spans="3:16" x14ac:dyDescent="0.25">
      <c r="C62" s="68" t="s">
        <v>87</v>
      </c>
      <c r="D62" s="150"/>
      <c r="E62" s="150"/>
      <c r="F62" s="150"/>
      <c r="G62" s="150"/>
      <c r="H62" s="150"/>
      <c r="I62" s="150"/>
      <c r="J62" s="150"/>
      <c r="K62" s="150"/>
      <c r="L62" s="150"/>
      <c r="M62" s="150"/>
    </row>
    <row r="63" spans="3:16" ht="50.1" customHeight="1" x14ac:dyDescent="0.25">
      <c r="C63" s="305" t="s">
        <v>339</v>
      </c>
      <c r="D63" s="305"/>
      <c r="E63" s="305"/>
      <c r="F63" s="305"/>
      <c r="G63" s="305"/>
      <c r="H63" s="305"/>
      <c r="I63" s="305"/>
      <c r="J63" s="305"/>
      <c r="K63" s="305"/>
      <c r="L63" s="305"/>
      <c r="M63" s="305"/>
    </row>
    <row r="64" spans="3:16" ht="24.95" customHeight="1" x14ac:dyDescent="0.25">
      <c r="C64" s="306" t="s">
        <v>286</v>
      </c>
      <c r="D64" s="306"/>
      <c r="E64" s="306"/>
      <c r="F64" s="306"/>
      <c r="G64" s="306"/>
      <c r="H64" s="306"/>
      <c r="I64" s="306"/>
      <c r="J64" s="306"/>
      <c r="K64" s="306"/>
      <c r="L64" s="306"/>
      <c r="M64" s="306"/>
      <c r="N64" s="104"/>
      <c r="O64" s="104"/>
      <c r="P64" s="104"/>
    </row>
    <row r="65" spans="3:13" ht="15" customHeight="1" x14ac:dyDescent="0.25">
      <c r="C65" s="67" t="s">
        <v>305</v>
      </c>
      <c r="D65" s="67"/>
      <c r="E65" s="67"/>
      <c r="F65" s="67"/>
      <c r="G65" s="67"/>
      <c r="H65" s="67"/>
      <c r="I65" s="67"/>
      <c r="J65" s="67"/>
      <c r="K65" s="67"/>
      <c r="L65" s="67"/>
      <c r="M65" s="67"/>
    </row>
    <row r="66" spans="3:13" ht="15" customHeight="1" x14ac:dyDescent="0.25">
      <c r="C66" s="67" t="s">
        <v>306</v>
      </c>
      <c r="D66" s="67"/>
      <c r="E66" s="67"/>
      <c r="F66" s="67"/>
      <c r="G66" s="67"/>
      <c r="H66" s="67"/>
      <c r="I66" s="67"/>
      <c r="J66" s="67"/>
      <c r="K66" s="67"/>
      <c r="L66" s="67"/>
      <c r="M66" s="67"/>
    </row>
  </sheetData>
  <mergeCells count="2">
    <mergeCell ref="C64:M64"/>
    <mergeCell ref="C63:M63"/>
  </mergeCells>
  <pageMargins left="0.70866141732283472" right="0.70866141732283472" top="0.74803149606299213" bottom="0.74803149606299213" header="0.31496062992125984" footer="0.31496062992125984"/>
  <pageSetup paperSize="9" scale="69" fitToHeight="0" orientation="landscape" r:id="rId1"/>
  <headerFooter>
    <oddFooter>&amp;R&amp;P</oddFooter>
  </headerFooter>
  <rowBreaks count="1" manualBreakCount="1">
    <brk id="33" min="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B4B71-60FB-4F09-AB40-02B79C99C91D}">
  <sheetPr>
    <tabColor rgb="FFFED2D9"/>
    <pageSetUpPr fitToPage="1"/>
  </sheetPr>
  <dimension ref="C1:Q29"/>
  <sheetViews>
    <sheetView showGridLines="0" view="pageBreakPreview" zoomScaleNormal="100" zoomScaleSheetLayoutView="100" workbookViewId="0"/>
  </sheetViews>
  <sheetFormatPr defaultColWidth="9.140625" defaultRowHeight="15" outlineLevelRow="1" x14ac:dyDescent="0.25"/>
  <cols>
    <col min="1" max="1" width="1.140625" customWidth="1"/>
    <col min="2" max="2" width="1.28515625" customWidth="1"/>
    <col min="3" max="3" width="56.28515625" customWidth="1"/>
    <col min="4" max="13" width="12.7109375" customWidth="1"/>
    <col min="14" max="14" width="1.7109375" customWidth="1"/>
    <col min="15" max="15" width="10.5703125" bestFit="1" customWidth="1"/>
  </cols>
  <sheetData>
    <row r="1" spans="3:17" ht="4.5" customHeight="1" x14ac:dyDescent="0.25"/>
    <row r="2" spans="3:17" s="3" customFormat="1" ht="15.75" x14ac:dyDescent="0.25">
      <c r="C2" s="109" t="s">
        <v>240</v>
      </c>
    </row>
    <row r="3" spans="3:17" ht="17.25" x14ac:dyDescent="0.25">
      <c r="C3" s="151"/>
    </row>
    <row r="4" spans="3:17" x14ac:dyDescent="0.25">
      <c r="C4" s="236" t="s">
        <v>278</v>
      </c>
      <c r="D4" s="211" t="s">
        <v>276</v>
      </c>
      <c r="E4" s="211" t="s">
        <v>276</v>
      </c>
      <c r="F4" s="211" t="s">
        <v>276</v>
      </c>
      <c r="G4" s="211" t="s">
        <v>276</v>
      </c>
      <c r="H4" s="211" t="s">
        <v>276</v>
      </c>
      <c r="I4" s="211" t="s">
        <v>276</v>
      </c>
      <c r="J4" s="211" t="s">
        <v>277</v>
      </c>
      <c r="K4" s="211" t="s">
        <v>277</v>
      </c>
      <c r="L4" s="211" t="s">
        <v>277</v>
      </c>
      <c r="M4" s="211" t="s">
        <v>277</v>
      </c>
    </row>
    <row r="5" spans="3:17" ht="5.0999999999999996" customHeight="1" x14ac:dyDescent="0.25">
      <c r="C5" s="151"/>
      <c r="D5" s="213"/>
      <c r="E5" s="212"/>
      <c r="F5" s="212"/>
      <c r="G5" s="212"/>
      <c r="H5" s="212"/>
      <c r="I5" s="212"/>
      <c r="J5" s="211"/>
      <c r="K5" s="214"/>
      <c r="L5" s="214"/>
      <c r="M5" s="214"/>
    </row>
    <row r="6" spans="3:17" s="4" customFormat="1" ht="15.75" thickBot="1" x14ac:dyDescent="0.3">
      <c r="C6" s="110" t="s">
        <v>15</v>
      </c>
      <c r="D6" s="111">
        <v>2015</v>
      </c>
      <c r="E6" s="111">
        <v>2016</v>
      </c>
      <c r="F6" s="111">
        <v>2017</v>
      </c>
      <c r="G6" s="111">
        <v>2018</v>
      </c>
      <c r="H6" s="111">
        <v>2019</v>
      </c>
      <c r="I6" s="111">
        <v>2020</v>
      </c>
      <c r="J6" s="111">
        <v>2021</v>
      </c>
      <c r="K6" s="111">
        <v>2022</v>
      </c>
      <c r="L6" s="111">
        <v>2023</v>
      </c>
      <c r="M6" s="111">
        <v>2024</v>
      </c>
      <c r="N6" s="152"/>
      <c r="P6"/>
      <c r="Q6"/>
    </row>
    <row r="7" spans="3:17" s="4" customFormat="1" ht="16.5" thickTop="1" thickBot="1" x14ac:dyDescent="0.3">
      <c r="C7" s="184"/>
      <c r="D7" s="185"/>
      <c r="E7" s="185"/>
      <c r="F7" s="185"/>
      <c r="G7" s="185"/>
      <c r="H7" s="185"/>
      <c r="I7" s="185"/>
      <c r="J7" s="185"/>
      <c r="K7" s="185"/>
      <c r="L7" s="185"/>
      <c r="M7" s="185"/>
      <c r="N7" s="152"/>
      <c r="P7"/>
      <c r="Q7"/>
    </row>
    <row r="8" spans="3:17" s="4" customFormat="1" ht="15.75" thickBot="1" x14ac:dyDescent="0.3">
      <c r="C8" s="181" t="s">
        <v>231</v>
      </c>
      <c r="D8" s="182">
        <f>+'Annual Summary'!I65</f>
        <v>213.29599999999994</v>
      </c>
      <c r="E8" s="182">
        <f>+'Annual Summary'!J65</f>
        <v>276.29999999999995</v>
      </c>
      <c r="F8" s="182">
        <f>+'Annual Summary'!K65</f>
        <v>362.2000000000001</v>
      </c>
      <c r="G8" s="182">
        <f>+'Annual Summary'!L65</f>
        <v>370.20000000000005</v>
      </c>
      <c r="H8" s="182">
        <f>+'Annual Summary'!M65</f>
        <v>448.80000000000013</v>
      </c>
      <c r="I8" s="182">
        <f>+'Annual Summary'!N65</f>
        <v>549.70000000000016</v>
      </c>
      <c r="J8" s="182">
        <f>+'Annual Summary'!O65</f>
        <v>572.24249448697628</v>
      </c>
      <c r="K8" s="182">
        <f>+'Annual Summary'!P65</f>
        <v>576.83461682371171</v>
      </c>
      <c r="L8" s="182">
        <f>+'Annual Summary'!Q65</f>
        <v>693.97061866473393</v>
      </c>
      <c r="M8" s="182">
        <f>+'Annual Summary'!R65</f>
        <v>819.06988179739005</v>
      </c>
      <c r="N8" s="152"/>
      <c r="P8"/>
      <c r="Q8"/>
    </row>
    <row r="9" spans="3:17" s="4" customFormat="1" x14ac:dyDescent="0.25">
      <c r="C9" s="184"/>
      <c r="D9" s="185"/>
      <c r="E9" s="185"/>
      <c r="F9" s="185"/>
      <c r="G9" s="185"/>
      <c r="H9" s="185"/>
      <c r="I9" s="185"/>
      <c r="J9" s="185"/>
      <c r="K9" s="185"/>
      <c r="L9" s="185"/>
      <c r="M9" s="185"/>
      <c r="N9" s="152"/>
      <c r="P9"/>
      <c r="Q9"/>
    </row>
    <row r="10" spans="3:17" x14ac:dyDescent="0.25">
      <c r="C10" s="186" t="s">
        <v>241</v>
      </c>
      <c r="D10" s="122"/>
      <c r="E10" s="122"/>
      <c r="F10" s="122"/>
      <c r="G10" s="122"/>
      <c r="H10" s="122"/>
      <c r="I10" s="122"/>
      <c r="J10" s="122"/>
      <c r="K10" s="122"/>
      <c r="L10" s="122"/>
      <c r="M10" s="122"/>
      <c r="O10" s="4"/>
    </row>
    <row r="11" spans="3:17" ht="15" customHeight="1" x14ac:dyDescent="0.25">
      <c r="C11" s="114" t="s">
        <v>236</v>
      </c>
      <c r="D11" s="115">
        <f>+'Annual BS'!D39</f>
        <v>-307.87799999999999</v>
      </c>
      <c r="E11" s="115">
        <f>+'Annual BS'!E39</f>
        <v>-486.86999999999989</v>
      </c>
      <c r="F11" s="115">
        <f>+'Annual BS'!F39</f>
        <v>-553.82799999999986</v>
      </c>
      <c r="G11" s="115">
        <f>+'Annual BS'!G39</f>
        <v>-2048.7829999999999</v>
      </c>
      <c r="H11" s="115">
        <f>+'Annual BS'!H39</f>
        <v>-2163.7859999999996</v>
      </c>
      <c r="I11" s="115">
        <f>+'Annual BS'!I39</f>
        <v>-2256.2369999999996</v>
      </c>
      <c r="J11" s="115">
        <f>+'Annual BS'!J39</f>
        <v>6982.4619999999995</v>
      </c>
      <c r="K11" s="115">
        <f>+'Annual BS'!K39</f>
        <v>6519.8149999999996</v>
      </c>
      <c r="L11" s="115">
        <f>+'Annual BS'!L39</f>
        <v>6190.652</v>
      </c>
      <c r="M11" s="115">
        <f>+'Annual BS'!M39</f>
        <v>5872.6310000000003</v>
      </c>
      <c r="O11" s="4"/>
    </row>
    <row r="12" spans="3:17" ht="15" customHeight="1" x14ac:dyDescent="0.25">
      <c r="C12" s="114" t="s">
        <v>237</v>
      </c>
      <c r="D12" s="115">
        <f>+'Annual BS'!D42</f>
        <v>2592.8589999999999</v>
      </c>
      <c r="E12" s="115">
        <f>+'Annual BS'!E42</f>
        <v>2897.84</v>
      </c>
      <c r="F12" s="115">
        <f>+'Annual BS'!F42</f>
        <v>4112.79</v>
      </c>
      <c r="G12" s="115">
        <f>+'Annual BS'!G42</f>
        <v>4573.2020000000002</v>
      </c>
      <c r="H12" s="115">
        <f>+'Annual BS'!H42</f>
        <v>4948.8</v>
      </c>
      <c r="I12" s="115">
        <f>+'Annual BS'!I42</f>
        <v>5080.4702922682591</v>
      </c>
      <c r="J12" s="115">
        <f>+'Annual BS'!J42</f>
        <v>7078.3410572480752</v>
      </c>
      <c r="K12" s="115">
        <f>+'Annual BS'!K42</f>
        <v>7326.9005873643364</v>
      </c>
      <c r="L12" s="115">
        <f>+'Annual BS'!L42</f>
        <v>7414.2053854160631</v>
      </c>
      <c r="M12" s="115">
        <f>+'Annual BS'!M42</f>
        <v>7579.9736245725253</v>
      </c>
      <c r="O12" s="4"/>
    </row>
    <row r="13" spans="3:17" ht="15" customHeight="1" x14ac:dyDescent="0.25">
      <c r="C13" s="114" t="s">
        <v>238</v>
      </c>
      <c r="D13" s="115">
        <f>+'Annual BS'!D52</f>
        <v>18.806999999999999</v>
      </c>
      <c r="E13" s="115">
        <f>+'Annual BS'!E52</f>
        <v>61.393999999999998</v>
      </c>
      <c r="F13" s="115">
        <f>+'Annual BS'!F52</f>
        <v>53.072000000000003</v>
      </c>
      <c r="G13" s="115">
        <f>+'Annual BS'!G52</f>
        <v>47.912999999999997</v>
      </c>
      <c r="H13" s="115">
        <f>+'Annual BS'!H52</f>
        <v>91.725999999999999</v>
      </c>
      <c r="I13" s="115">
        <f>+'Annual BS'!I52</f>
        <v>109.63610538044406</v>
      </c>
      <c r="J13" s="115">
        <f>+'Annual BS'!J52</f>
        <v>190.73881964049426</v>
      </c>
      <c r="K13" s="115">
        <f>+'Annual BS'!K52</f>
        <v>297.04271754802983</v>
      </c>
      <c r="L13" s="115">
        <f>+'Annual BS'!L52</f>
        <v>337.69534866405189</v>
      </c>
      <c r="M13" s="115">
        <f>+'Annual BS'!M52</f>
        <v>357.51681063798048</v>
      </c>
      <c r="O13" s="4"/>
    </row>
    <row r="14" spans="3:17" ht="15" customHeight="1" x14ac:dyDescent="0.25">
      <c r="C14" s="114" t="s">
        <v>336</v>
      </c>
      <c r="D14" s="115">
        <f>('Annual BS'!D70+'Annual BS'!D71+'Annual BS'!D72)-('Annual BS'!D63+'Annual BS'!D64+'Annual BS'!D65)</f>
        <v>109.532</v>
      </c>
      <c r="E14" s="115">
        <f>('Annual BS'!E70+'Annual BS'!E71+'Annual BS'!E72)-('Annual BS'!E63+'Annual BS'!E64+'Annual BS'!E65)</f>
        <v>0</v>
      </c>
      <c r="F14" s="115">
        <f>('Annual BS'!F70+'Annual BS'!F71+'Annual BS'!F72)-('Annual BS'!F63+'Annual BS'!F64+'Annual BS'!F65)</f>
        <v>-1.613</v>
      </c>
      <c r="G14" s="115">
        <f>('Annual BS'!G70+'Annual BS'!G71+'Annual BS'!G72)-('Annual BS'!G63+'Annual BS'!G64+'Annual BS'!G65)</f>
        <v>6.3979999999999997</v>
      </c>
      <c r="H14" s="115">
        <f>('Annual BS'!H70+'Annual BS'!H71+'Annual BS'!H72)-('Annual BS'!H63+'Annual BS'!H64+'Annual BS'!H65)</f>
        <v>17.72</v>
      </c>
      <c r="I14" s="115">
        <f>('Annual BS'!I70+'Annual BS'!I71+'Annual BS'!I72)-('Annual BS'!I63+'Annual BS'!I64+'Annual BS'!I65)</f>
        <v>18.149000000000001</v>
      </c>
      <c r="J14" s="115">
        <f>('Annual BS'!J70+'Annual BS'!J71+'Annual BS'!J72)-('Annual BS'!J63+'Annual BS'!J64+'Annual BS'!J65)</f>
        <v>27.373999999999999</v>
      </c>
      <c r="K14" s="115">
        <f>('Annual BS'!K70+'Annual BS'!K71+'Annual BS'!K72)-('Annual BS'!K63+'Annual BS'!K64+'Annual BS'!K65)</f>
        <v>3.23</v>
      </c>
      <c r="L14" s="115">
        <f>('Annual BS'!L70+'Annual BS'!L71+'Annual BS'!L72)-('Annual BS'!L63+'Annual BS'!L64+'Annual BS'!L65)</f>
        <v>21.981000000000002</v>
      </c>
      <c r="M14" s="115">
        <f>('Annual BS'!M70+'Annual BS'!M71+'Annual BS'!M72)-('Annual BS'!M63+'Annual BS'!M64+'Annual BS'!M65)</f>
        <v>12.315</v>
      </c>
      <c r="O14" s="4"/>
    </row>
    <row r="15" spans="3:17" ht="15" customHeight="1" x14ac:dyDescent="0.25">
      <c r="C15" s="114" t="s">
        <v>239</v>
      </c>
      <c r="D15" s="115">
        <f>+-('Annual BS'!D14+'Annual BS'!D22-'Annual BS'!D45-'Annual BS'!D51)</f>
        <v>275.81200000000001</v>
      </c>
      <c r="E15" s="115">
        <f>+-('Annual BS'!E14+'Annual BS'!E22-'Annual BS'!E45-'Annual BS'!E51)</f>
        <v>277.92200000000003</v>
      </c>
      <c r="F15" s="115">
        <f>+-('Annual BS'!F14+'Annual BS'!F22-'Annual BS'!F45-'Annual BS'!F51)</f>
        <v>241.209</v>
      </c>
      <c r="G15" s="115">
        <f>+-('Annual BS'!G14+'Annual BS'!G22-'Annual BS'!G45-'Annual BS'!G51)</f>
        <v>229.517</v>
      </c>
      <c r="H15" s="115">
        <f>+-('Annual BS'!H14+'Annual BS'!H22-'Annual BS'!H45-'Annual BS'!H51)</f>
        <v>226.89600000000002</v>
      </c>
      <c r="I15" s="115">
        <f>+-('Annual BS'!I14+'Annual BS'!I22-'Annual BS'!I45-'Annual BS'!I51)</f>
        <v>226.98942459006412</v>
      </c>
      <c r="J15" s="115">
        <f>+-('Annual BS'!J14+'Annual BS'!J22-'Annual BS'!J45-'Annual BS'!J51)</f>
        <v>1348.1409999999998</v>
      </c>
      <c r="K15" s="115">
        <f>+-('Annual BS'!K14+'Annual BS'!K22-'Annual BS'!K45-'Annual BS'!K51)</f>
        <v>1288.050350053913</v>
      </c>
      <c r="L15" s="115">
        <f>+-('Annual BS'!L14+'Annual BS'!L22-'Annual BS'!L45-'Annual BS'!L51)</f>
        <v>1151.6115773107929</v>
      </c>
      <c r="M15" s="115">
        <f>+-('Annual BS'!M14+'Annual BS'!M22-'Annual BS'!M45-'Annual BS'!M51)</f>
        <v>1026.0043011888865</v>
      </c>
      <c r="O15" s="4"/>
    </row>
    <row r="16" spans="3:17" ht="15" customHeight="1" x14ac:dyDescent="0.25">
      <c r="C16" s="114" t="s">
        <v>235</v>
      </c>
      <c r="D16" s="115">
        <f>+-'Annual BS'!D26</f>
        <v>-6.3559999999999999</v>
      </c>
      <c r="E16" s="115">
        <f>+-'Annual BS'!E26</f>
        <v>-5.9850000000000003</v>
      </c>
      <c r="F16" s="115">
        <f>+-'Annual BS'!F26</f>
        <v>-14.244999999999999</v>
      </c>
      <c r="G16" s="115">
        <f>+-'Annual BS'!G26</f>
        <v>-8.6129999999999995</v>
      </c>
      <c r="H16" s="115">
        <f>+-'Annual BS'!H26</f>
        <v>-12.77</v>
      </c>
      <c r="I16" s="115">
        <f>+-'Annual BS'!I26</f>
        <v>-97.940889199133309</v>
      </c>
      <c r="J16" s="115">
        <f>+-'Annual BS'!J26</f>
        <v>-24.36</v>
      </c>
      <c r="K16" s="115">
        <f>+-'Annual BS'!K26</f>
        <v>-43.725789712353901</v>
      </c>
      <c r="L16" s="115">
        <f>+-'Annual BS'!L26</f>
        <v>-21.402568781965503</v>
      </c>
      <c r="M16" s="115">
        <f>+-'Annual BS'!M26</f>
        <v>-30.136456271357499</v>
      </c>
      <c r="O16" s="4"/>
    </row>
    <row r="17" spans="3:15" ht="15" customHeight="1" x14ac:dyDescent="0.25">
      <c r="C17" s="114" t="s">
        <v>270</v>
      </c>
      <c r="D17" s="115">
        <f>+-'Annual BS'!D86</f>
        <v>-762.05899999999997</v>
      </c>
      <c r="E17" s="115">
        <f>+-'Annual BS'!E86</f>
        <v>-762.05899999999997</v>
      </c>
      <c r="F17" s="115">
        <f>+-'Annual BS'!F86</f>
        <v>-762.05899999999997</v>
      </c>
      <c r="G17" s="115">
        <f>+-'Annual BS'!G86</f>
        <v>-762.05899999999997</v>
      </c>
      <c r="H17" s="115">
        <f>+-'Annual BS'!H86</f>
        <v>-762.05899999999997</v>
      </c>
      <c r="I17" s="115">
        <f>+-'Annual BS'!I86</f>
        <v>-750.70799999999997</v>
      </c>
      <c r="J17" s="115">
        <f>+-'Annual BS'!J86</f>
        <v>-7753.5559999999996</v>
      </c>
      <c r="K17" s="115">
        <f>+-'Annual BS'!K86</f>
        <v>-7585.1237790000005</v>
      </c>
      <c r="L17" s="115">
        <f>+-'Annual BS'!L86</f>
        <v>-7538.9171420000002</v>
      </c>
      <c r="M17" s="115">
        <f>+-'Annual BS'!M86</f>
        <v>-7462.5828000000001</v>
      </c>
      <c r="O17" s="4"/>
    </row>
    <row r="18" spans="3:15" ht="15" customHeight="1" x14ac:dyDescent="0.25">
      <c r="C18" s="114" t="s">
        <v>271</v>
      </c>
      <c r="D18" s="115">
        <f>+-'Annual BS'!D87-'Annual BS'!D88</f>
        <v>-978.20299999999997</v>
      </c>
      <c r="E18" s="115">
        <f>+-'Annual BS'!E87-'Annual BS'!E88</f>
        <v>-837.01900000000001</v>
      </c>
      <c r="F18" s="115">
        <f>+-'Annual BS'!F87-'Annual BS'!F88</f>
        <v>-695.83500000000004</v>
      </c>
      <c r="G18" s="115">
        <f>+-'Annual BS'!G87-'Annual BS'!G88</f>
        <v>-554.65899999999999</v>
      </c>
      <c r="H18" s="115">
        <f>+-'Annual BS'!H87-'Annual BS'!H88</f>
        <v>-413.483</v>
      </c>
      <c r="I18" s="115">
        <f>+-'Annual BS'!I87-'Annual BS'!I88</f>
        <v>-272.28330999999997</v>
      </c>
      <c r="J18" s="115">
        <f>+-'Annual BS'!J87-'Annual BS'!J88</f>
        <v>-5476.0857240000005</v>
      </c>
      <c r="K18" s="115">
        <f>+-'Annual BS'!K87-'Annual BS'!K88</f>
        <v>-5035.3775719999994</v>
      </c>
      <c r="L18" s="115">
        <f>+-'Annual BS'!L87-'Annual BS'!L88</f>
        <v>-4575.0552770000004</v>
      </c>
      <c r="M18" s="115">
        <f>+-'Annual BS'!M87-'Annual BS'!M88</f>
        <v>-4077.0555020000002</v>
      </c>
      <c r="O18" s="4"/>
    </row>
    <row r="19" spans="3:15" ht="15" customHeight="1" thickBot="1" x14ac:dyDescent="0.3">
      <c r="C19" s="145" t="s">
        <v>242</v>
      </c>
      <c r="D19" s="180">
        <f>-'Annual BS'!D91</f>
        <v>0</v>
      </c>
      <c r="E19" s="180">
        <f>-'Annual BS'!E91</f>
        <v>0</v>
      </c>
      <c r="F19" s="180">
        <f>-'Annual BS'!F91</f>
        <v>-1036.675</v>
      </c>
      <c r="G19" s="180">
        <f>-'Annual BS'!G91</f>
        <v>0</v>
      </c>
      <c r="H19" s="180">
        <f>-'Annual BS'!H91</f>
        <v>0</v>
      </c>
      <c r="I19" s="180">
        <f>-'Annual BS'!I91</f>
        <v>0</v>
      </c>
      <c r="J19" s="180">
        <f>-'Annual BS'!J91</f>
        <v>0</v>
      </c>
      <c r="K19" s="180">
        <f>-'Annual BS'!K91</f>
        <v>0</v>
      </c>
      <c r="L19" s="180">
        <f>-'Annual BS'!L91</f>
        <v>0</v>
      </c>
      <c r="M19" s="180">
        <f>-'Annual BS'!M91</f>
        <v>0</v>
      </c>
      <c r="O19" s="4"/>
    </row>
    <row r="20" spans="3:15" ht="15" customHeight="1" thickBot="1" x14ac:dyDescent="0.3">
      <c r="C20" s="181" t="s">
        <v>243</v>
      </c>
      <c r="D20" s="182">
        <f t="shared" ref="D20:M20" si="0">+SUM(D11:D19)</f>
        <v>942.51399999999944</v>
      </c>
      <c r="E20" s="182">
        <f>+SUM(E11:E19)</f>
        <v>1145.223</v>
      </c>
      <c r="F20" s="182">
        <f t="shared" si="0"/>
        <v>1342.816</v>
      </c>
      <c r="G20" s="182">
        <f t="shared" si="0"/>
        <v>1482.9160000000006</v>
      </c>
      <c r="H20" s="182">
        <f t="shared" si="0"/>
        <v>1933.044000000001</v>
      </c>
      <c r="I20" s="182">
        <f t="shared" si="0"/>
        <v>2058.0756230396341</v>
      </c>
      <c r="J20" s="182">
        <f t="shared" si="0"/>
        <v>2373.0551528885671</v>
      </c>
      <c r="K20" s="182">
        <f t="shared" si="0"/>
        <v>2770.8115142539218</v>
      </c>
      <c r="L20" s="182">
        <f t="shared" si="0"/>
        <v>2980.7703236089428</v>
      </c>
      <c r="M20" s="182">
        <f t="shared" si="0"/>
        <v>3278.6659781280368</v>
      </c>
      <c r="O20" s="4"/>
    </row>
    <row r="21" spans="3:15" ht="15.75" thickBot="1" x14ac:dyDescent="0.3">
      <c r="O21" s="4"/>
    </row>
    <row r="22" spans="3:15" ht="15.75" hidden="1" outlineLevel="1" thickBot="1" x14ac:dyDescent="0.3">
      <c r="C22" s="181" t="s">
        <v>335</v>
      </c>
      <c r="D22" s="297">
        <v>768.39537500000006</v>
      </c>
      <c r="E22" s="297">
        <v>1007.5898749999997</v>
      </c>
      <c r="F22" s="297">
        <v>1358.9710835000001</v>
      </c>
      <c r="G22" s="297">
        <v>1790.2456250000002</v>
      </c>
      <c r="H22" s="297">
        <v>1723.5861250000003</v>
      </c>
      <c r="I22" s="297">
        <v>1975.826756254954</v>
      </c>
      <c r="J22" s="297">
        <v>2072.4529493713408</v>
      </c>
      <c r="K22" s="297">
        <v>2590.0555103554416</v>
      </c>
      <c r="L22" s="297">
        <v>2918.1020949096846</v>
      </c>
      <c r="M22" s="297">
        <v>3132.4596079363801</v>
      </c>
      <c r="O22" s="4"/>
    </row>
    <row r="23" spans="3:15" ht="15.75" hidden="1" outlineLevel="1" thickBot="1" x14ac:dyDescent="0.3">
      <c r="O23" s="4"/>
    </row>
    <row r="24" spans="3:15" ht="15" customHeight="1" collapsed="1" thickBot="1" x14ac:dyDescent="0.3">
      <c r="C24" s="181" t="s">
        <v>338</v>
      </c>
      <c r="D24" s="183">
        <f t="shared" ref="D24:M24" si="1">+D8/D22</f>
        <v>0.27758626215052362</v>
      </c>
      <c r="E24" s="183">
        <f t="shared" si="1"/>
        <v>0.27421871423628591</v>
      </c>
      <c r="F24" s="183">
        <f t="shared" si="1"/>
        <v>0.26652517069543674</v>
      </c>
      <c r="G24" s="183">
        <f t="shared" si="1"/>
        <v>0.20678726697069849</v>
      </c>
      <c r="H24" s="183">
        <f t="shared" si="1"/>
        <v>0.26038733631601962</v>
      </c>
      <c r="I24" s="183">
        <f t="shared" si="1"/>
        <v>0.27821265111416921</v>
      </c>
      <c r="J24" s="183">
        <f t="shared" si="1"/>
        <v>0.27611844923213369</v>
      </c>
      <c r="K24" s="183">
        <f t="shared" si="1"/>
        <v>0.22271129499635739</v>
      </c>
      <c r="L24" s="183">
        <f t="shared" si="1"/>
        <v>0.23781574327892471</v>
      </c>
      <c r="M24" s="183">
        <f t="shared" si="1"/>
        <v>0.26147819423503488</v>
      </c>
      <c r="O24" s="4"/>
    </row>
    <row r="25" spans="3:15" x14ac:dyDescent="0.25">
      <c r="D25" s="127"/>
      <c r="E25" s="127"/>
      <c r="F25" s="127"/>
      <c r="G25" s="127"/>
      <c r="H25" s="127"/>
      <c r="I25" s="127"/>
      <c r="J25" s="127"/>
      <c r="K25" s="127"/>
      <c r="L25" s="127"/>
      <c r="M25" s="127"/>
      <c r="O25" s="4"/>
    </row>
    <row r="26" spans="3:15" x14ac:dyDescent="0.25">
      <c r="C26" s="68" t="s">
        <v>87</v>
      </c>
      <c r="D26" s="150"/>
      <c r="E26" s="150"/>
      <c r="F26" s="150"/>
      <c r="G26" s="150"/>
      <c r="H26" s="150"/>
      <c r="I26" s="150"/>
      <c r="J26" s="150"/>
      <c r="K26" s="150"/>
      <c r="L26" s="150"/>
      <c r="M26" s="150"/>
    </row>
    <row r="27" spans="3:15" ht="50.1" customHeight="1" x14ac:dyDescent="0.25">
      <c r="C27" s="305" t="s">
        <v>339</v>
      </c>
      <c r="D27" s="305"/>
      <c r="E27" s="305"/>
      <c r="F27" s="305"/>
      <c r="G27" s="305"/>
      <c r="H27" s="305"/>
      <c r="I27" s="305"/>
      <c r="J27" s="305"/>
      <c r="K27" s="305"/>
      <c r="L27" s="305"/>
      <c r="M27" s="305"/>
    </row>
    <row r="28" spans="3:15" ht="15" customHeight="1" x14ac:dyDescent="0.25">
      <c r="C28" s="309" t="s">
        <v>315</v>
      </c>
      <c r="D28" s="309"/>
      <c r="E28" s="309"/>
      <c r="F28" s="309"/>
      <c r="G28" s="309"/>
      <c r="H28" s="309"/>
      <c r="I28" s="309"/>
      <c r="J28" s="309"/>
      <c r="K28" s="309"/>
      <c r="L28" s="309"/>
      <c r="M28" s="309"/>
    </row>
    <row r="29" spans="3:15" x14ac:dyDescent="0.25">
      <c r="C29" s="309" t="s">
        <v>337</v>
      </c>
      <c r="D29" s="309"/>
      <c r="E29" s="309"/>
      <c r="F29" s="309"/>
      <c r="G29" s="309"/>
      <c r="H29" s="309"/>
      <c r="I29" s="309"/>
      <c r="J29" s="309"/>
      <c r="K29" s="309"/>
      <c r="L29" s="309"/>
      <c r="M29" s="309"/>
    </row>
  </sheetData>
  <mergeCells count="3">
    <mergeCell ref="C28:M28"/>
    <mergeCell ref="C27:M27"/>
    <mergeCell ref="C29:M29"/>
  </mergeCells>
  <pageMargins left="0.70866141732283472" right="0.70866141732283472" top="0.74803149606299213" bottom="0.74803149606299213" header="0.31496062992125984" footer="0.31496062992125984"/>
  <pageSetup paperSize="9" scale="70" fitToHeight="0"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04487-D115-4A54-A529-D7B4FFF8D6BB}">
  <sheetPr>
    <tabColor rgb="FFFED2D9"/>
    <pageSetUpPr fitToPage="1"/>
  </sheetPr>
  <dimension ref="C1:O32"/>
  <sheetViews>
    <sheetView showGridLines="0" view="pageBreakPreview" zoomScaleNormal="100" zoomScaleSheetLayoutView="100" workbookViewId="0"/>
  </sheetViews>
  <sheetFormatPr defaultColWidth="9.140625" defaultRowHeight="15" x14ac:dyDescent="0.25"/>
  <cols>
    <col min="1" max="1" width="1.140625" customWidth="1"/>
    <col min="2" max="2" width="1.28515625" customWidth="1"/>
    <col min="3" max="3" width="56.140625" customWidth="1"/>
    <col min="4" max="13" width="11.7109375" customWidth="1"/>
    <col min="14" max="14" width="1.7109375" customWidth="1"/>
  </cols>
  <sheetData>
    <row r="1" spans="3:14" ht="4.5" customHeight="1" x14ac:dyDescent="0.25"/>
    <row r="2" spans="3:14" s="3" customFormat="1" ht="15.75" x14ac:dyDescent="0.25">
      <c r="C2" s="109" t="s">
        <v>253</v>
      </c>
    </row>
    <row r="3" spans="3:14" ht="18.75" customHeight="1" x14ac:dyDescent="0.25">
      <c r="C3" s="151"/>
    </row>
    <row r="4" spans="3:14" x14ac:dyDescent="0.25">
      <c r="C4" s="236" t="s">
        <v>278</v>
      </c>
      <c r="D4" s="211" t="s">
        <v>276</v>
      </c>
      <c r="E4" s="211" t="s">
        <v>276</v>
      </c>
      <c r="F4" s="211" t="s">
        <v>276</v>
      </c>
      <c r="G4" s="211" t="s">
        <v>276</v>
      </c>
      <c r="H4" s="211" t="s">
        <v>276</v>
      </c>
      <c r="I4" s="211" t="s">
        <v>276</v>
      </c>
      <c r="J4" s="211" t="s">
        <v>277</v>
      </c>
      <c r="K4" s="211" t="s">
        <v>277</v>
      </c>
      <c r="L4" s="211" t="s">
        <v>277</v>
      </c>
      <c r="M4" s="211" t="s">
        <v>277</v>
      </c>
    </row>
    <row r="5" spans="3:14" ht="5.0999999999999996" customHeight="1" x14ac:dyDescent="0.25">
      <c r="C5" s="151"/>
      <c r="D5" s="213"/>
      <c r="E5" s="212"/>
      <c r="F5" s="212"/>
      <c r="G5" s="212"/>
      <c r="H5" s="212"/>
      <c r="I5" s="212"/>
      <c r="J5" s="211"/>
      <c r="K5" s="214"/>
      <c r="L5" s="214"/>
      <c r="M5" s="214"/>
    </row>
    <row r="6" spans="3:14" s="4" customFormat="1" ht="13.5" thickBot="1" x14ac:dyDescent="0.25">
      <c r="C6" s="110" t="s">
        <v>15</v>
      </c>
      <c r="D6" s="111">
        <v>2015</v>
      </c>
      <c r="E6" s="111">
        <v>2016</v>
      </c>
      <c r="F6" s="111">
        <v>2017</v>
      </c>
      <c r="G6" s="111">
        <v>2018</v>
      </c>
      <c r="H6" s="111">
        <v>2019</v>
      </c>
      <c r="I6" s="111">
        <v>2020</v>
      </c>
      <c r="J6" s="111">
        <v>2021</v>
      </c>
      <c r="K6" s="111">
        <v>2022</v>
      </c>
      <c r="L6" s="111">
        <v>2023</v>
      </c>
      <c r="M6" s="111">
        <v>2024</v>
      </c>
      <c r="N6" s="152"/>
    </row>
    <row r="7" spans="3:14" s="4" customFormat="1" ht="14.25" thickTop="1" thickBot="1" x14ac:dyDescent="0.25">
      <c r="C7" s="184"/>
      <c r="D7" s="185"/>
      <c r="E7" s="185"/>
      <c r="F7" s="185"/>
      <c r="G7" s="185"/>
      <c r="H7" s="185"/>
      <c r="I7" s="185"/>
      <c r="J7" s="185"/>
      <c r="K7" s="185"/>
      <c r="L7" s="185"/>
      <c r="M7" s="185"/>
      <c r="N7" s="152"/>
    </row>
    <row r="8" spans="3:14" s="4" customFormat="1" ht="14.25" customHeight="1" thickBot="1" x14ac:dyDescent="0.25">
      <c r="C8" s="181" t="s">
        <v>231</v>
      </c>
      <c r="D8" s="182">
        <f>+'Annual Summary'!I65</f>
        <v>213.29599999999994</v>
      </c>
      <c r="E8" s="182">
        <f>+'Annual Summary'!J65</f>
        <v>276.29999999999995</v>
      </c>
      <c r="F8" s="182">
        <f>+'Annual Summary'!K65</f>
        <v>362.2000000000001</v>
      </c>
      <c r="G8" s="182">
        <f>+'Annual Summary'!L65</f>
        <v>370.20000000000005</v>
      </c>
      <c r="H8" s="182">
        <f>+'Annual Summary'!M65</f>
        <v>448.80000000000013</v>
      </c>
      <c r="I8" s="182">
        <f>+'Annual Summary'!N65</f>
        <v>549.70000000000016</v>
      </c>
      <c r="J8" s="182">
        <f>+'Annual Summary'!O65</f>
        <v>572.24249448697628</v>
      </c>
      <c r="K8" s="182">
        <f>+'Annual Summary'!P65</f>
        <v>576.83461682371171</v>
      </c>
      <c r="L8" s="182">
        <f>+'Annual Summary'!Q65</f>
        <v>693.97061866473393</v>
      </c>
      <c r="M8" s="182">
        <f>+'Annual Summary'!R65</f>
        <v>819.06988179739005</v>
      </c>
      <c r="N8" s="152"/>
    </row>
    <row r="9" spans="3:14" ht="14.25" customHeight="1" x14ac:dyDescent="0.25">
      <c r="C9" s="114" t="s">
        <v>228</v>
      </c>
      <c r="D9" s="115">
        <f>+-'Annual Summary'!I63</f>
        <v>147.58900000000006</v>
      </c>
      <c r="E9" s="115">
        <f>+-'Annual Summary'!J63</f>
        <v>176.55600000000004</v>
      </c>
      <c r="F9" s="115">
        <f>+-'Annual Summary'!K63</f>
        <v>195.35399999999998</v>
      </c>
      <c r="G9" s="115">
        <f>+-'Annual Summary'!L63</f>
        <v>240.41399999999987</v>
      </c>
      <c r="H9" s="115">
        <f>+-'Annual Summary'!M63</f>
        <v>312.28599999999977</v>
      </c>
      <c r="I9" s="115">
        <f>+-'Annual Summary'!N63</f>
        <v>369.86899999999969</v>
      </c>
      <c r="J9" s="115">
        <f>+-'Annual Summary'!O63</f>
        <v>475.59350551302373</v>
      </c>
      <c r="K9" s="115">
        <f>+-'Annual Summary'!P63</f>
        <v>574.97538317628823</v>
      </c>
      <c r="L9" s="115">
        <f>+-'Annual Summary'!Q63</f>
        <v>646.58538133526588</v>
      </c>
      <c r="M9" s="311">
        <f>+-'Annual Summary'!R63</f>
        <v>714.97111820260989</v>
      </c>
    </row>
    <row r="10" spans="3:14" ht="14.25" customHeight="1" x14ac:dyDescent="0.25">
      <c r="C10" s="192" t="s">
        <v>12</v>
      </c>
      <c r="D10" s="115">
        <f>-'Annual Summary'!I46</f>
        <v>160.93299999999999</v>
      </c>
      <c r="E10" s="115">
        <f>-'Annual Summary'!J46</f>
        <v>177.36099999999999</v>
      </c>
      <c r="F10" s="115">
        <f>-'Annual Summary'!K46</f>
        <v>202.81899999999999</v>
      </c>
      <c r="G10" s="115">
        <f>-'Annual Summary'!L46</f>
        <v>277.76799999999997</v>
      </c>
      <c r="H10" s="115">
        <f>-'Annual Summary'!M46</f>
        <v>316.29700000000003</v>
      </c>
      <c r="I10" s="115">
        <f>-'Annual Summary'!N46</f>
        <v>321.99900000000002</v>
      </c>
      <c r="J10" s="115">
        <f>-'Annual Summary'!O46</f>
        <v>421.13900000000001</v>
      </c>
      <c r="K10" s="115">
        <f>-'Annual Summary'!P46</f>
        <v>544.94899999999996</v>
      </c>
      <c r="L10" s="115">
        <f>-'Annual Summary'!Q46</f>
        <v>551.06299999999999</v>
      </c>
      <c r="M10" s="115">
        <f>-'Annual Summary'!R46</f>
        <v>627.44100000000003</v>
      </c>
    </row>
    <row r="11" spans="3:14" s="4" customFormat="1" ht="14.25" customHeight="1" x14ac:dyDescent="0.2">
      <c r="C11" s="192" t="s">
        <v>163</v>
      </c>
      <c r="D11" s="115">
        <f>'Annual Summary'!I132</f>
        <v>-60.5</v>
      </c>
      <c r="E11" s="115">
        <f>'Annual Summary'!J132</f>
        <v>-75.7</v>
      </c>
      <c r="F11" s="115">
        <f>'Annual Summary'!K132</f>
        <v>-40.151000000000003</v>
      </c>
      <c r="G11" s="115">
        <f>'Annual Summary'!L132</f>
        <v>-47.5</v>
      </c>
      <c r="H11" s="115">
        <f>'Annual Summary'!M132</f>
        <v>-52</v>
      </c>
      <c r="I11" s="115">
        <f>'Annual Summary'!N132</f>
        <v>-51.5</v>
      </c>
      <c r="J11" s="115">
        <f>'Annual Summary'!O132</f>
        <v>-68.7</v>
      </c>
      <c r="K11" s="115">
        <f>'Annual Summary'!P132</f>
        <v>-94.1</v>
      </c>
      <c r="L11" s="115">
        <f>'Annual Summary'!Q132</f>
        <v>-117.8</v>
      </c>
      <c r="M11" s="115">
        <f>'Annual Summary'!R132</f>
        <v>-155.1</v>
      </c>
      <c r="N11" s="152"/>
    </row>
    <row r="12" spans="3:14" s="4" customFormat="1" ht="14.25" customHeight="1" x14ac:dyDescent="0.2">
      <c r="C12" s="192" t="s">
        <v>169</v>
      </c>
      <c r="D12" s="115">
        <f>'Annual Summary'!I135</f>
        <v>0</v>
      </c>
      <c r="E12" s="115">
        <f>'Annual Summary'!J135</f>
        <v>0</v>
      </c>
      <c r="F12" s="115">
        <f>'Annual Summary'!K135</f>
        <v>-78.784000000000006</v>
      </c>
      <c r="G12" s="115">
        <f>'Annual Summary'!L135</f>
        <v>-92.7</v>
      </c>
      <c r="H12" s="115">
        <f>'Annual Summary'!M135</f>
        <v>-110.2</v>
      </c>
      <c r="I12" s="115">
        <f>'Annual Summary'!N135</f>
        <v>-124.2</v>
      </c>
      <c r="J12" s="115">
        <f>'Annual Summary'!O135</f>
        <v>-137.6</v>
      </c>
      <c r="K12" s="115">
        <f>'Annual Summary'!P135</f>
        <v>-154.4</v>
      </c>
      <c r="L12" s="115">
        <f>'Annual Summary'!Q135</f>
        <v>-155.9</v>
      </c>
      <c r="M12" s="115">
        <f>'Annual Summary'!R135</f>
        <v>-167.6</v>
      </c>
      <c r="N12" s="152"/>
    </row>
    <row r="13" spans="3:14" s="4" customFormat="1" ht="14.25" customHeight="1" x14ac:dyDescent="0.2">
      <c r="C13" s="65" t="s">
        <v>148</v>
      </c>
      <c r="D13" s="115">
        <f>'Annual Summary'!I84</f>
        <v>0</v>
      </c>
      <c r="E13" s="115">
        <f>'Annual Summary'!J84</f>
        <v>0</v>
      </c>
      <c r="F13" s="115">
        <f>'Annual Summary'!K84</f>
        <v>0</v>
      </c>
      <c r="G13" s="115">
        <f>'Annual Summary'!L84</f>
        <v>-8.6</v>
      </c>
      <c r="H13" s="115">
        <f>'Annual Summary'!M84</f>
        <v>-8.3000000000000007</v>
      </c>
      <c r="I13" s="115">
        <f>'Annual Summary'!N84</f>
        <v>-7.8</v>
      </c>
      <c r="J13" s="115">
        <f>'Annual Summary'!O84</f>
        <v>-9.8000000000000007</v>
      </c>
      <c r="K13" s="115">
        <f>'Annual Summary'!P84</f>
        <v>-8.8000000000000007</v>
      </c>
      <c r="L13" s="115">
        <f>'Annual Summary'!Q84</f>
        <v>-17.3</v>
      </c>
      <c r="M13" s="115">
        <f>'Annual Summary'!R84</f>
        <v>-16.7</v>
      </c>
      <c r="N13" s="152"/>
    </row>
    <row r="14" spans="3:14" s="4" customFormat="1" ht="14.25" customHeight="1" x14ac:dyDescent="0.2">
      <c r="C14" s="28" t="s">
        <v>254</v>
      </c>
      <c r="D14" s="115">
        <f>'Annual Summary'!I87</f>
        <v>9.5439999999999969</v>
      </c>
      <c r="E14" s="115">
        <f>'Annual Summary'!J87</f>
        <v>32.238999999999997</v>
      </c>
      <c r="F14" s="115">
        <f>'Annual Summary'!K87</f>
        <v>34.073999999999998</v>
      </c>
      <c r="G14" s="115">
        <f>'Annual Summary'!L87</f>
        <v>14.388999999999996</v>
      </c>
      <c r="H14" s="115">
        <f>'Annual Summary'!M87</f>
        <v>46.906000000000006</v>
      </c>
      <c r="I14" s="115">
        <f>'Annual Summary'!N87</f>
        <v>67.134508416164522</v>
      </c>
      <c r="J14" s="115">
        <f>'Annual Summary'!O87</f>
        <v>-244.43800131162959</v>
      </c>
      <c r="K14" s="115">
        <f>'Annual Summary'!P87</f>
        <v>-138.44467315487509</v>
      </c>
      <c r="L14" s="115">
        <f>'Annual Summary'!Q87</f>
        <v>86.31243220747335</v>
      </c>
      <c r="M14" s="115">
        <f>'Annual Summary'!R87</f>
        <v>-58.897876584545003</v>
      </c>
      <c r="N14" s="152"/>
    </row>
    <row r="15" spans="3:14" s="4" customFormat="1" ht="14.25" customHeight="1" thickBot="1" x14ac:dyDescent="0.25">
      <c r="C15" s="65" t="s">
        <v>438</v>
      </c>
      <c r="D15" s="115">
        <f>'Annual Summary'!I86</f>
        <v>0</v>
      </c>
      <c r="E15" s="115">
        <f>'Annual Summary'!J86</f>
        <v>0</v>
      </c>
      <c r="F15" s="115">
        <f>'Annual Summary'!K86</f>
        <v>0</v>
      </c>
      <c r="G15" s="115">
        <f>'Annual Summary'!L86</f>
        <v>0</v>
      </c>
      <c r="H15" s="115">
        <f>'Annual Summary'!M86</f>
        <v>-34.588999999999999</v>
      </c>
      <c r="I15" s="115">
        <f>'Annual Summary'!N86</f>
        <v>-42.078000000000003</v>
      </c>
      <c r="J15" s="115">
        <f>'Annual Summary'!O86</f>
        <v>-45.975627353626798</v>
      </c>
      <c r="K15" s="115">
        <f>'Annual Summary'!P86</f>
        <v>-49.15403653767541</v>
      </c>
      <c r="L15" s="115">
        <f>'Annual Summary'!Q86</f>
        <v>-54.421974819402998</v>
      </c>
      <c r="M15" s="311">
        <f>'Annual Summary'!R86</f>
        <v>-60.949615108210601</v>
      </c>
      <c r="N15" s="152"/>
    </row>
    <row r="16" spans="3:14" s="4" customFormat="1" ht="14.25" customHeight="1" thickBot="1" x14ac:dyDescent="0.25">
      <c r="C16" s="181" t="s">
        <v>255</v>
      </c>
      <c r="D16" s="182">
        <f t="shared" ref="D16:J16" si="0">SUM(D8:D15)</f>
        <v>470.86199999999997</v>
      </c>
      <c r="E16" s="182">
        <f t="shared" si="0"/>
        <v>586.75599999999997</v>
      </c>
      <c r="F16" s="182">
        <f t="shared" si="0"/>
        <v>675.51200000000006</v>
      </c>
      <c r="G16" s="182">
        <f t="shared" si="0"/>
        <v>753.97099999999978</v>
      </c>
      <c r="H16" s="182">
        <f t="shared" si="0"/>
        <v>919.19999999999982</v>
      </c>
      <c r="I16" s="182">
        <f t="shared" si="0"/>
        <v>1083.1245084161642</v>
      </c>
      <c r="J16" s="182">
        <f t="shared" si="0"/>
        <v>962.4613713347436</v>
      </c>
      <c r="K16" s="182">
        <f t="shared" ref="K16:M16" si="1">SUM(K8:K15)</f>
        <v>1251.8602903074495</v>
      </c>
      <c r="L16" s="182">
        <f t="shared" si="1"/>
        <v>1632.5094573880701</v>
      </c>
      <c r="M16" s="182">
        <f t="shared" si="1"/>
        <v>1702.2345083072446</v>
      </c>
      <c r="N16" s="152"/>
    </row>
    <row r="17" spans="3:15" s="4" customFormat="1" ht="14.25" customHeight="1" x14ac:dyDescent="0.2">
      <c r="C17" s="193"/>
      <c r="D17" s="119"/>
      <c r="E17" s="119"/>
      <c r="F17" s="119"/>
      <c r="G17" s="119"/>
      <c r="H17" s="119"/>
      <c r="I17" s="119"/>
      <c r="J17" s="119"/>
      <c r="K17" s="119"/>
      <c r="L17" s="119"/>
      <c r="M17" s="119"/>
      <c r="N17" s="152"/>
    </row>
    <row r="18" spans="3:15" s="4" customFormat="1" ht="14.25" customHeight="1" thickBot="1" x14ac:dyDescent="0.25">
      <c r="C18" s="65" t="s">
        <v>256</v>
      </c>
      <c r="D18" s="115">
        <f>'Annual Summary'!I79</f>
        <v>-148.37838107710363</v>
      </c>
      <c r="E18" s="115">
        <f>'Annual Summary'!J79</f>
        <v>-167.81056698231828</v>
      </c>
      <c r="F18" s="115">
        <f>'Annual Summary'!K79</f>
        <v>-179.02043588734713</v>
      </c>
      <c r="G18" s="115">
        <f>'Annual Summary'!L79</f>
        <v>-208.74433720695694</v>
      </c>
      <c r="H18" s="115">
        <f>'Annual Summary'!M79</f>
        <v>-236.08237669571304</v>
      </c>
      <c r="I18" s="115">
        <f>'Annual Summary'!N79</f>
        <v>-274.59300935337876</v>
      </c>
      <c r="J18" s="115">
        <f>'Annual Summary'!O79</f>
        <v>-325.25881533115989</v>
      </c>
      <c r="K18" s="115">
        <f>'Annual Summary'!P79</f>
        <v>-457.08771351630344</v>
      </c>
      <c r="L18" s="115">
        <f>'Annual Summary'!Q79</f>
        <v>-532.72617499799321</v>
      </c>
      <c r="M18" s="115">
        <f>'Annual Summary'!R79</f>
        <v>-576.93473376711529</v>
      </c>
      <c r="N18" s="152"/>
    </row>
    <row r="19" spans="3:15" s="4" customFormat="1" ht="14.25" customHeight="1" thickBot="1" x14ac:dyDescent="0.25">
      <c r="C19" s="181" t="s">
        <v>340</v>
      </c>
      <c r="D19" s="182">
        <f>D16+D18</f>
        <v>322.48361892289631</v>
      </c>
      <c r="E19" s="182">
        <f t="shared" ref="E19:J19" si="2">E16+E18</f>
        <v>418.94543301768169</v>
      </c>
      <c r="F19" s="182">
        <f t="shared" si="2"/>
        <v>496.4915641126529</v>
      </c>
      <c r="G19" s="182">
        <f t="shared" si="2"/>
        <v>545.22666279304281</v>
      </c>
      <c r="H19" s="182">
        <f t="shared" si="2"/>
        <v>683.11762330428678</v>
      </c>
      <c r="I19" s="182">
        <f t="shared" si="2"/>
        <v>808.53149906278543</v>
      </c>
      <c r="J19" s="182">
        <f t="shared" si="2"/>
        <v>637.20255600358371</v>
      </c>
      <c r="K19" s="182">
        <f t="shared" ref="K19:M19" si="3">K16+K18</f>
        <v>794.77257679114609</v>
      </c>
      <c r="L19" s="182">
        <f t="shared" si="3"/>
        <v>1099.7832823900769</v>
      </c>
      <c r="M19" s="182">
        <f t="shared" si="3"/>
        <v>1125.2997745401294</v>
      </c>
      <c r="N19" s="152"/>
    </row>
    <row r="20" spans="3:15" s="197" customFormat="1" ht="14.25" customHeight="1" x14ac:dyDescent="0.2">
      <c r="C20" s="302" t="s">
        <v>394</v>
      </c>
      <c r="D20" s="195">
        <f>D19/D$8</f>
        <v>1.5119065473468627</v>
      </c>
      <c r="E20" s="195">
        <f t="shared" ref="E20:M20" si="4">E19/E$8</f>
        <v>1.5162701158801366</v>
      </c>
      <c r="F20" s="195">
        <f t="shared" si="4"/>
        <v>1.3707663283066063</v>
      </c>
      <c r="G20" s="195">
        <f t="shared" si="4"/>
        <v>1.4727894726986568</v>
      </c>
      <c r="H20" s="195">
        <f t="shared" si="4"/>
        <v>1.5220980911414586</v>
      </c>
      <c r="I20" s="195">
        <f t="shared" si="4"/>
        <v>1.4708595580549122</v>
      </c>
      <c r="J20" s="195">
        <f t="shared" si="4"/>
        <v>1.1135184159555382</v>
      </c>
      <c r="K20" s="195">
        <f t="shared" si="4"/>
        <v>1.3778170616172281</v>
      </c>
      <c r="L20" s="195">
        <f t="shared" si="4"/>
        <v>1.5847692291442619</v>
      </c>
      <c r="M20" s="195">
        <f t="shared" si="4"/>
        <v>1.3738751717628048</v>
      </c>
      <c r="N20" s="196"/>
    </row>
    <row r="21" spans="3:15" s="4" customFormat="1" ht="14.25" customHeight="1" x14ac:dyDescent="0.2">
      <c r="C21" s="65"/>
      <c r="D21" s="115"/>
      <c r="E21" s="115"/>
      <c r="F21" s="115"/>
      <c r="G21" s="115"/>
      <c r="H21" s="115"/>
      <c r="I21" s="115"/>
      <c r="J21" s="115"/>
      <c r="K21" s="115"/>
      <c r="L21" s="115"/>
      <c r="M21" s="115"/>
      <c r="N21" s="152"/>
    </row>
    <row r="22" spans="3:15" s="4" customFormat="1" ht="14.25" customHeight="1" thickBot="1" x14ac:dyDescent="0.25">
      <c r="C22" s="65" t="s">
        <v>257</v>
      </c>
      <c r="D22" s="115">
        <f>'Annual Summary'!I80</f>
        <v>-205.97961892289638</v>
      </c>
      <c r="E22" s="115">
        <f>'Annual Summary'!J80</f>
        <v>-254.88843301768168</v>
      </c>
      <c r="F22" s="115">
        <f>'Annual Summary'!K80</f>
        <v>-334.20556411265284</v>
      </c>
      <c r="G22" s="115">
        <f>'Annual Summary'!L80</f>
        <v>-420.32766279304292</v>
      </c>
      <c r="H22" s="115">
        <f>'Annual Summary'!M80</f>
        <v>-502.65962330428692</v>
      </c>
      <c r="I22" s="115">
        <f>'Annual Summary'!N80</f>
        <v>-498.77999064662129</v>
      </c>
      <c r="J22" s="115">
        <f>'Annual Summary'!O80</f>
        <v>-642.32018466884017</v>
      </c>
      <c r="K22" s="115">
        <f>'Annual Summary'!P80</f>
        <v>-671.59928648369646</v>
      </c>
      <c r="L22" s="115">
        <f>'Annual Summary'!Q80</f>
        <v>-595.79382500200677</v>
      </c>
      <c r="M22" s="115">
        <f>'Annual Summary'!R80</f>
        <v>-630.95826623288474</v>
      </c>
      <c r="N22" s="152"/>
    </row>
    <row r="23" spans="3:15" s="4" customFormat="1" ht="14.25" customHeight="1" thickBot="1" x14ac:dyDescent="0.25">
      <c r="C23" s="181" t="s">
        <v>258</v>
      </c>
      <c r="D23" s="182">
        <f>D19+D22</f>
        <v>116.50399999999993</v>
      </c>
      <c r="E23" s="182">
        <f t="shared" ref="E23:J23" si="5">E19+E22</f>
        <v>164.05700000000002</v>
      </c>
      <c r="F23" s="182">
        <f t="shared" si="5"/>
        <v>162.28600000000006</v>
      </c>
      <c r="G23" s="182">
        <f t="shared" si="5"/>
        <v>124.89899999999989</v>
      </c>
      <c r="H23" s="182">
        <f t="shared" si="5"/>
        <v>180.45799999999986</v>
      </c>
      <c r="I23" s="182">
        <f t="shared" si="5"/>
        <v>309.75150841616414</v>
      </c>
      <c r="J23" s="182">
        <f t="shared" si="5"/>
        <v>-5.1176286652564613</v>
      </c>
      <c r="K23" s="182">
        <f t="shared" ref="K23:M23" si="6">K19+K22</f>
        <v>123.17329030744963</v>
      </c>
      <c r="L23" s="182">
        <f t="shared" si="6"/>
        <v>503.98945738807015</v>
      </c>
      <c r="M23" s="182">
        <f t="shared" si="6"/>
        <v>494.34150830724468</v>
      </c>
      <c r="N23" s="152"/>
    </row>
    <row r="24" spans="3:15" s="197" customFormat="1" ht="14.25" customHeight="1" thickBot="1" x14ac:dyDescent="0.25">
      <c r="C24" s="194" t="s">
        <v>259</v>
      </c>
      <c r="D24" s="195">
        <f>D23/D$8</f>
        <v>0.54620808641512253</v>
      </c>
      <c r="E24" s="195">
        <f t="shared" ref="E24:J24" si="7">E23/E$8</f>
        <v>0.59376402461093025</v>
      </c>
      <c r="F24" s="195">
        <f t="shared" si="7"/>
        <v>0.44805632247377142</v>
      </c>
      <c r="G24" s="195">
        <f t="shared" si="7"/>
        <v>0.3373824959481358</v>
      </c>
      <c r="H24" s="195">
        <f t="shared" si="7"/>
        <v>0.40209001782531151</v>
      </c>
      <c r="I24" s="195">
        <f t="shared" si="7"/>
        <v>0.56349191998574499</v>
      </c>
      <c r="J24" s="195">
        <f t="shared" si="7"/>
        <v>-8.9431119054597472E-3</v>
      </c>
      <c r="K24" s="195">
        <f t="shared" ref="K24:M24" si="8">K23/K$8</f>
        <v>0.21353311107730039</v>
      </c>
      <c r="L24" s="195">
        <f t="shared" si="8"/>
        <v>0.72624033904748619</v>
      </c>
      <c r="M24" s="195">
        <f t="shared" si="8"/>
        <v>0.60354008771809275</v>
      </c>
      <c r="N24" s="196"/>
    </row>
    <row r="25" spans="3:15" s="4" customFormat="1" ht="14.25" customHeight="1" thickBot="1" x14ac:dyDescent="0.25">
      <c r="C25" s="181" t="s">
        <v>260</v>
      </c>
      <c r="D25" s="182">
        <f t="shared" ref="D25:J25" si="9">D23-D14</f>
        <v>106.95999999999994</v>
      </c>
      <c r="E25" s="182">
        <f t="shared" si="9"/>
        <v>131.81800000000001</v>
      </c>
      <c r="F25" s="182">
        <f t="shared" si="9"/>
        <v>128.21200000000005</v>
      </c>
      <c r="G25" s="182">
        <f t="shared" si="9"/>
        <v>110.50999999999989</v>
      </c>
      <c r="H25" s="182">
        <f t="shared" si="9"/>
        <v>133.55199999999985</v>
      </c>
      <c r="I25" s="182">
        <f t="shared" si="9"/>
        <v>242.61699999999962</v>
      </c>
      <c r="J25" s="182">
        <f t="shared" si="9"/>
        <v>239.32037264637313</v>
      </c>
      <c r="K25" s="182">
        <f t="shared" ref="K25:M25" si="10">K23-K14</f>
        <v>261.61796346232472</v>
      </c>
      <c r="L25" s="182">
        <f t="shared" si="10"/>
        <v>417.67702518059679</v>
      </c>
      <c r="M25" s="182">
        <f t="shared" si="10"/>
        <v>553.23938489178965</v>
      </c>
      <c r="N25" s="152"/>
    </row>
    <row r="26" spans="3:15" ht="14.25" customHeight="1" x14ac:dyDescent="0.25">
      <c r="C26" s="194" t="s">
        <v>261</v>
      </c>
      <c r="D26" s="195">
        <f t="shared" ref="D26:J26" si="11">D25/D$8</f>
        <v>0.50146275598229673</v>
      </c>
      <c r="E26" s="195">
        <f t="shared" si="11"/>
        <v>0.47708288092652928</v>
      </c>
      <c r="F26" s="195">
        <f t="shared" si="11"/>
        <v>0.35398122584207625</v>
      </c>
      <c r="G26" s="195">
        <f t="shared" si="11"/>
        <v>0.29851431658562905</v>
      </c>
      <c r="H26" s="195">
        <f t="shared" si="11"/>
        <v>0.29757575757575716</v>
      </c>
      <c r="I26" s="195">
        <f t="shared" si="11"/>
        <v>0.44136256139712488</v>
      </c>
      <c r="J26" s="195">
        <f t="shared" si="11"/>
        <v>0.41821496123060087</v>
      </c>
      <c r="K26" s="195">
        <f t="shared" ref="K26:M26" si="12">K25/K$8</f>
        <v>0.45354067844072998</v>
      </c>
      <c r="L26" s="195">
        <f t="shared" si="12"/>
        <v>0.60186557463232015</v>
      </c>
      <c r="M26" s="195">
        <f t="shared" si="12"/>
        <v>0.67544833131667048</v>
      </c>
    </row>
    <row r="28" spans="3:15" x14ac:dyDescent="0.25">
      <c r="C28" s="68" t="s">
        <v>87</v>
      </c>
      <c r="D28" s="150"/>
      <c r="E28" s="150"/>
      <c r="F28" s="150"/>
      <c r="G28" s="150"/>
      <c r="H28" s="150"/>
      <c r="I28" s="150"/>
      <c r="J28" s="150"/>
      <c r="K28" s="150"/>
      <c r="L28" s="150"/>
      <c r="M28" s="150"/>
    </row>
    <row r="29" spans="3:15" ht="46.5" customHeight="1" x14ac:dyDescent="0.25">
      <c r="C29" s="305" t="s">
        <v>339</v>
      </c>
      <c r="D29" s="305"/>
      <c r="E29" s="305"/>
      <c r="F29" s="305"/>
      <c r="G29" s="305"/>
      <c r="H29" s="305"/>
      <c r="I29" s="305"/>
      <c r="J29" s="305"/>
      <c r="K29" s="305"/>
      <c r="L29" s="305"/>
      <c r="M29" s="305"/>
    </row>
    <row r="30" spans="3:15" ht="15" customHeight="1" x14ac:dyDescent="0.25">
      <c r="C30" s="67" t="s">
        <v>227</v>
      </c>
      <c r="D30" s="67"/>
      <c r="E30" s="67"/>
      <c r="F30" s="67"/>
      <c r="G30" s="67"/>
      <c r="H30" s="67"/>
      <c r="I30" s="67"/>
      <c r="J30" s="67"/>
      <c r="K30" s="67"/>
      <c r="L30" s="67"/>
      <c r="M30" s="67"/>
    </row>
    <row r="31" spans="3:15" ht="23.25" customHeight="1" x14ac:dyDescent="0.25">
      <c r="C31" s="306" t="s">
        <v>341</v>
      </c>
      <c r="D31" s="306"/>
      <c r="E31" s="306"/>
      <c r="F31" s="306"/>
      <c r="G31" s="306"/>
      <c r="H31" s="306"/>
      <c r="I31" s="306"/>
      <c r="J31" s="306"/>
      <c r="K31" s="306"/>
      <c r="L31" s="306"/>
      <c r="M31" s="306"/>
      <c r="N31" s="104"/>
      <c r="O31" s="104"/>
    </row>
    <row r="32" spans="3:15" x14ac:dyDescent="0.25">
      <c r="C32" s="298" t="s">
        <v>342</v>
      </c>
      <c r="D32" s="298"/>
      <c r="E32" s="298"/>
      <c r="F32" s="298"/>
      <c r="G32" s="298"/>
      <c r="H32" s="298"/>
      <c r="I32" s="298"/>
      <c r="J32" s="298"/>
      <c r="K32" s="298"/>
      <c r="L32" s="298"/>
      <c r="M32" s="298"/>
    </row>
  </sheetData>
  <mergeCells count="2">
    <mergeCell ref="C31:M31"/>
    <mergeCell ref="C29:M29"/>
  </mergeCells>
  <pageMargins left="0.70866141732283472" right="0.70866141732283472" top="0.74803149606299213" bottom="0.74803149606299213" header="0.31496062992125984" footer="0.31496062992125984"/>
  <pageSetup paperSize="9" scale="74" fitToHeight="0"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66A71-FD24-4C80-B023-EBF0CD77EB72}">
  <sheetPr>
    <tabColor rgb="FFC00000"/>
    <pageSetUpPr fitToPage="1"/>
  </sheetPr>
  <dimension ref="A1:AE160"/>
  <sheetViews>
    <sheetView showGridLines="0" view="pageBreakPreview" zoomScaleNormal="115" zoomScaleSheetLayoutView="100" workbookViewId="0">
      <pane xSplit="7" ySplit="6" topLeftCell="H7" activePane="bottomRight" state="frozen"/>
      <selection pane="topRight" activeCell="H1" sqref="H1"/>
      <selection pane="bottomLeft" activeCell="A7" sqref="A7"/>
      <selection pane="bottomRight" activeCell="L7" sqref="L7"/>
    </sheetView>
  </sheetViews>
  <sheetFormatPr defaultColWidth="9.140625" defaultRowHeight="12" outlineLevelRow="1" outlineLevelCol="1" x14ac:dyDescent="0.2"/>
  <cols>
    <col min="1" max="1" width="2.42578125" style="6" customWidth="1"/>
    <col min="2" max="3" width="1.140625" style="6" customWidth="1"/>
    <col min="4" max="4" width="3.140625" style="6" customWidth="1"/>
    <col min="5" max="5" width="2" style="6" customWidth="1"/>
    <col min="6" max="6" width="60.85546875" style="6" customWidth="1"/>
    <col min="7" max="7" width="5.85546875" style="37" customWidth="1"/>
    <col min="8" max="10" width="12.7109375" style="37" hidden="1" customWidth="1" outlineLevel="1"/>
    <col min="11" max="11" width="12.7109375" style="6" hidden="1" customWidth="1" outlineLevel="1"/>
    <col min="12" max="12" width="12.7109375" style="6" customWidth="1" collapsed="1"/>
    <col min="13" max="26" width="12.7109375" style="6" customWidth="1"/>
    <col min="27" max="27" width="1.7109375" style="6" customWidth="1"/>
    <col min="28" max="16384" width="9.140625" style="6"/>
  </cols>
  <sheetData>
    <row r="1" spans="1:26" ht="5.25" customHeight="1" x14ac:dyDescent="0.2"/>
    <row r="2" spans="1:26" ht="14.1" customHeight="1" x14ac:dyDescent="0.25">
      <c r="C2" s="49" t="s">
        <v>176</v>
      </c>
      <c r="K2" s="72"/>
      <c r="L2" s="72"/>
      <c r="M2" s="72"/>
      <c r="N2" s="72"/>
      <c r="O2" s="72"/>
      <c r="P2" s="72"/>
      <c r="Q2" s="72"/>
      <c r="R2" s="72"/>
      <c r="S2" s="72"/>
      <c r="T2" s="72"/>
      <c r="U2" s="72"/>
      <c r="V2" s="72"/>
      <c r="W2" s="72"/>
      <c r="X2" s="72"/>
      <c r="Y2" s="72"/>
      <c r="Z2" s="72"/>
    </row>
    <row r="3" spans="1:26" ht="14.1" customHeight="1" x14ac:dyDescent="0.25">
      <c r="C3" s="49"/>
      <c r="K3" s="72"/>
      <c r="L3" s="72"/>
      <c r="M3" s="72"/>
      <c r="N3" s="72"/>
      <c r="O3" s="72"/>
      <c r="P3" s="72"/>
      <c r="Q3" s="72"/>
      <c r="R3" s="72"/>
      <c r="S3" s="72"/>
      <c r="T3" s="72"/>
      <c r="U3" s="72"/>
      <c r="V3" s="72"/>
      <c r="W3" s="72"/>
      <c r="X3" s="72"/>
      <c r="Y3" s="72"/>
      <c r="Z3" s="72"/>
    </row>
    <row r="4" spans="1:26" ht="14.1" customHeight="1" x14ac:dyDescent="0.2">
      <c r="C4" s="236" t="s">
        <v>273</v>
      </c>
      <c r="G4" s="6"/>
      <c r="H4" s="211" t="s">
        <v>277</v>
      </c>
      <c r="I4" s="211" t="s">
        <v>277</v>
      </c>
      <c r="J4" s="211" t="s">
        <v>277</v>
      </c>
      <c r="K4" s="211" t="s">
        <v>277</v>
      </c>
      <c r="L4" s="211" t="s">
        <v>277</v>
      </c>
      <c r="M4" s="211" t="s">
        <v>277</v>
      </c>
      <c r="N4" s="211" t="s">
        <v>277</v>
      </c>
      <c r="O4" s="211" t="s">
        <v>277</v>
      </c>
      <c r="P4" s="211" t="s">
        <v>277</v>
      </c>
      <c r="Q4" s="211" t="s">
        <v>277</v>
      </c>
      <c r="R4" s="211" t="s">
        <v>277</v>
      </c>
      <c r="S4" s="211" t="s">
        <v>277</v>
      </c>
      <c r="T4" s="211" t="s">
        <v>277</v>
      </c>
      <c r="U4" s="211" t="s">
        <v>277</v>
      </c>
      <c r="V4" s="211" t="s">
        <v>277</v>
      </c>
      <c r="W4" s="211" t="s">
        <v>277</v>
      </c>
      <c r="X4" s="211" t="s">
        <v>277</v>
      </c>
      <c r="Y4" s="211" t="s">
        <v>277</v>
      </c>
      <c r="Z4" s="211" t="s">
        <v>277</v>
      </c>
    </row>
    <row r="5" spans="1:26" ht="5.0999999999999996" customHeight="1" x14ac:dyDescent="0.25">
      <c r="C5" s="49"/>
      <c r="K5" s="72"/>
      <c r="L5" s="72"/>
      <c r="M5" s="72"/>
      <c r="N5" s="72"/>
      <c r="O5" s="72"/>
      <c r="P5" s="72"/>
      <c r="Q5" s="72"/>
      <c r="R5" s="72"/>
      <c r="S5" s="72"/>
      <c r="T5" s="72"/>
      <c r="U5" s="72"/>
      <c r="V5" s="72"/>
      <c r="W5" s="72"/>
      <c r="X5" s="72"/>
      <c r="Y5" s="72"/>
      <c r="Z5" s="72"/>
    </row>
    <row r="6" spans="1:26" s="7" customFormat="1" ht="14.1" customHeight="1" thickBot="1" x14ac:dyDescent="0.3">
      <c r="C6" s="97" t="s">
        <v>178</v>
      </c>
      <c r="D6" s="8"/>
      <c r="E6" s="9"/>
      <c r="F6" s="9"/>
      <c r="G6" s="38" t="s">
        <v>132</v>
      </c>
      <c r="H6" s="10" t="s">
        <v>164</v>
      </c>
      <c r="I6" s="10" t="s">
        <v>165</v>
      </c>
      <c r="J6" s="10" t="s">
        <v>166</v>
      </c>
      <c r="K6" s="10" t="s">
        <v>71</v>
      </c>
      <c r="L6" s="10" t="s">
        <v>59</v>
      </c>
      <c r="M6" s="10" t="s">
        <v>69</v>
      </c>
      <c r="N6" s="10" t="s">
        <v>68</v>
      </c>
      <c r="O6" s="10" t="s">
        <v>67</v>
      </c>
      <c r="P6" s="10" t="s">
        <v>63</v>
      </c>
      <c r="Q6" s="10" t="s">
        <v>64</v>
      </c>
      <c r="R6" s="10" t="s">
        <v>65</v>
      </c>
      <c r="S6" s="10" t="s">
        <v>66</v>
      </c>
      <c r="T6" s="10" t="s">
        <v>62</v>
      </c>
      <c r="U6" s="10" t="s">
        <v>61</v>
      </c>
      <c r="V6" s="10" t="s">
        <v>60</v>
      </c>
      <c r="W6" s="10" t="s">
        <v>192</v>
      </c>
      <c r="X6" s="10" t="s">
        <v>263</v>
      </c>
      <c r="Y6" s="10" t="s">
        <v>366</v>
      </c>
      <c r="Z6" s="10" t="s">
        <v>389</v>
      </c>
    </row>
    <row r="7" spans="1:26" s="7" customFormat="1" ht="14.1" customHeight="1" thickTop="1" x14ac:dyDescent="0.25">
      <c r="C7" s="80"/>
      <c r="D7" s="80"/>
      <c r="E7" s="81"/>
      <c r="F7" s="81"/>
      <c r="G7" s="82"/>
      <c r="H7" s="83"/>
      <c r="I7" s="83"/>
      <c r="J7" s="83"/>
      <c r="K7" s="83"/>
      <c r="L7" s="83"/>
      <c r="M7" s="83"/>
      <c r="N7" s="83"/>
      <c r="O7" s="83"/>
      <c r="P7" s="83"/>
      <c r="Q7" s="83"/>
      <c r="R7" s="83"/>
      <c r="S7" s="83"/>
      <c r="T7" s="83"/>
      <c r="U7" s="83"/>
      <c r="V7" s="83"/>
      <c r="W7" s="83"/>
      <c r="X7" s="83"/>
      <c r="Y7" s="83"/>
      <c r="Z7" s="83"/>
    </row>
    <row r="8" spans="1:26" s="7" customFormat="1" ht="14.1" customHeight="1" x14ac:dyDescent="0.25">
      <c r="C8" s="46" t="s">
        <v>179</v>
      </c>
      <c r="D8" s="46"/>
      <c r="G8" s="41"/>
      <c r="H8" s="41"/>
      <c r="I8" s="41"/>
      <c r="J8" s="41"/>
      <c r="P8" s="64"/>
    </row>
    <row r="9" spans="1:26" s="7" customFormat="1" ht="14.1" customHeight="1" x14ac:dyDescent="0.25">
      <c r="D9" s="12" t="s">
        <v>94</v>
      </c>
      <c r="E9" s="12"/>
      <c r="F9" s="12"/>
      <c r="G9" s="47" t="s">
        <v>133</v>
      </c>
      <c r="H9" s="47"/>
      <c r="I9" s="47"/>
      <c r="J9" s="47"/>
      <c r="K9" s="48"/>
      <c r="L9" s="48">
        <v>202.90100000000001</v>
      </c>
      <c r="M9" s="48">
        <v>205.61199999999999</v>
      </c>
      <c r="N9" s="48">
        <v>197.98099999999999</v>
      </c>
      <c r="O9" s="48">
        <v>195.60400000000001</v>
      </c>
      <c r="P9" s="48">
        <v>201.34899999999999</v>
      </c>
      <c r="Q9" s="48">
        <v>200.71</v>
      </c>
      <c r="R9" s="48">
        <v>196.489</v>
      </c>
      <c r="S9" s="48">
        <v>198.76400000000001</v>
      </c>
      <c r="T9" s="48">
        <v>210.14400000000001</v>
      </c>
      <c r="U9" s="48">
        <v>214.37899999999999</v>
      </c>
      <c r="V9" s="48">
        <v>203.84800000000001</v>
      </c>
      <c r="W9" s="48">
        <v>211.375</v>
      </c>
      <c r="X9" s="48">
        <v>217.114</v>
      </c>
      <c r="Y9" s="48">
        <v>217.285</v>
      </c>
      <c r="Z9" s="48">
        <v>214.42599999999999</v>
      </c>
    </row>
    <row r="10" spans="1:26" s="7" customFormat="1" ht="14.1" customHeight="1" x14ac:dyDescent="0.25">
      <c r="D10" s="13" t="s">
        <v>86</v>
      </c>
      <c r="E10" s="14"/>
      <c r="F10" s="14"/>
      <c r="G10" s="15" t="s">
        <v>133</v>
      </c>
      <c r="H10" s="16">
        <v>-65.781999999999996</v>
      </c>
      <c r="I10" s="16">
        <v>-62.692</v>
      </c>
      <c r="J10" s="16">
        <v>-63.463000000000001</v>
      </c>
      <c r="K10" s="16">
        <v>-66.763999999999996</v>
      </c>
      <c r="L10" s="16">
        <v>-75.736999999999995</v>
      </c>
      <c r="M10" s="16">
        <v>-78.272999999999996</v>
      </c>
      <c r="N10" s="16">
        <v>-82.412999999999997</v>
      </c>
      <c r="O10" s="16">
        <v>-88.405000000000001</v>
      </c>
      <c r="P10" s="16">
        <v>-93.748999999999995</v>
      </c>
      <c r="Q10" s="16">
        <v>-93.795000000000002</v>
      </c>
      <c r="R10" s="16">
        <v>-90.894000000000005</v>
      </c>
      <c r="S10" s="16">
        <v>-97.938999999999993</v>
      </c>
      <c r="T10" s="16">
        <v>-101.101</v>
      </c>
      <c r="U10" s="16">
        <v>-101.04900000000001</v>
      </c>
      <c r="V10" s="16">
        <v>-97.492999999999995</v>
      </c>
      <c r="W10" s="16">
        <v>-101.45099999999999</v>
      </c>
      <c r="X10" s="16">
        <v>-106.327</v>
      </c>
      <c r="Y10" s="16">
        <v>-108.355</v>
      </c>
      <c r="Z10" s="16">
        <v>-105.36</v>
      </c>
    </row>
    <row r="11" spans="1:26" s="7" customFormat="1" ht="14.1" hidden="1" customHeight="1" outlineLevel="1" x14ac:dyDescent="0.25">
      <c r="D11" s="13" t="s">
        <v>175</v>
      </c>
      <c r="E11" s="13"/>
      <c r="F11" s="13"/>
      <c r="G11" s="40" t="s">
        <v>133</v>
      </c>
      <c r="H11" s="40"/>
      <c r="I11" s="40"/>
      <c r="J11" s="40"/>
      <c r="K11" s="17"/>
      <c r="L11" s="18">
        <f t="shared" ref="L11" si="0">ROUND(+L12-K12-L9-L10,0)</f>
        <v>0</v>
      </c>
      <c r="M11" s="18">
        <f t="shared" ref="M11" si="1">ROUND(+M12-L12-M9-M10,0)</f>
        <v>0</v>
      </c>
      <c r="N11" s="18">
        <f t="shared" ref="N11" si="2">ROUND(+N12-M12-N9-N10,0)</f>
        <v>0</v>
      </c>
      <c r="O11" s="18">
        <f t="shared" ref="O11" si="3">ROUND(+O12-N12-O9-O10,0)</f>
        <v>0</v>
      </c>
      <c r="P11" s="18">
        <f t="shared" ref="P11" si="4">ROUND(+P12-O12-P9-P10,0)</f>
        <v>0</v>
      </c>
      <c r="Q11" s="18">
        <f t="shared" ref="Q11" si="5">ROUND(+Q12-P12-Q9-Q10,0)</f>
        <v>0</v>
      </c>
      <c r="R11" s="18">
        <f t="shared" ref="R11" si="6">ROUND(+R12-Q12-R9-R10,0)</f>
        <v>0</v>
      </c>
      <c r="S11" s="18">
        <f t="shared" ref="S11" si="7">ROUND(+S12-R12-S9-S10,0)</f>
        <v>0</v>
      </c>
      <c r="T11" s="18">
        <f t="shared" ref="T11" si="8">ROUND(+T12-S12-T9-T10,0)</f>
        <v>0</v>
      </c>
      <c r="U11" s="18">
        <f t="shared" ref="U11" si="9">ROUND(+U12-T12-U9-U10,0)</f>
        <v>0</v>
      </c>
      <c r="V11" s="18">
        <f t="shared" ref="V11:Y11" si="10">ROUND(+V12-U12-V9-V10,0)</f>
        <v>0</v>
      </c>
      <c r="W11" s="18">
        <f t="shared" si="10"/>
        <v>0</v>
      </c>
      <c r="X11" s="18">
        <f t="shared" si="10"/>
        <v>0</v>
      </c>
      <c r="Y11" s="18">
        <f t="shared" si="10"/>
        <v>0</v>
      </c>
      <c r="Z11" s="18"/>
    </row>
    <row r="12" spans="1:26" s="20" customFormat="1" ht="14.1" customHeight="1" collapsed="1" x14ac:dyDescent="0.25">
      <c r="A12" s="7"/>
      <c r="B12" s="7"/>
      <c r="C12" s="7"/>
      <c r="D12" s="19" t="s">
        <v>137</v>
      </c>
      <c r="E12" s="13"/>
      <c r="F12" s="13"/>
      <c r="G12" s="40" t="s">
        <v>133</v>
      </c>
      <c r="H12" s="5">
        <v>3884.3820000000001</v>
      </c>
      <c r="I12" s="5">
        <v>4019.9639999999999</v>
      </c>
      <c r="J12" s="5">
        <v>4146.37</v>
      </c>
      <c r="K12" s="5">
        <v>4274.8270000000002</v>
      </c>
      <c r="L12" s="5">
        <v>4401.991</v>
      </c>
      <c r="M12" s="5">
        <v>4529.33</v>
      </c>
      <c r="N12" s="5">
        <v>4644.8980000000001</v>
      </c>
      <c r="O12" s="5">
        <v>4752.0969999999998</v>
      </c>
      <c r="P12" s="5">
        <v>4859.6970000000001</v>
      </c>
      <c r="Q12" s="5">
        <v>4966.6120000000001</v>
      </c>
      <c r="R12" s="5">
        <v>5072.2070000000003</v>
      </c>
      <c r="S12" s="5">
        <v>5173.0320000000002</v>
      </c>
      <c r="T12" s="5">
        <v>5282.0749999999998</v>
      </c>
      <c r="U12" s="5">
        <v>5395.4059999999999</v>
      </c>
      <c r="V12" s="5">
        <v>5501.7610000000004</v>
      </c>
      <c r="W12" s="5">
        <v>5611.6850000000004</v>
      </c>
      <c r="X12" s="5">
        <v>5722.4719999999998</v>
      </c>
      <c r="Y12" s="5">
        <v>5831.402</v>
      </c>
      <c r="Z12" s="5">
        <v>5940.5</v>
      </c>
    </row>
    <row r="13" spans="1:26" s="20" customFormat="1" ht="14.1" customHeight="1" x14ac:dyDescent="0.25">
      <c r="A13" s="7"/>
      <c r="B13" s="7"/>
      <c r="C13" s="7"/>
      <c r="D13" s="34" t="s">
        <v>138</v>
      </c>
      <c r="E13" s="13"/>
      <c r="F13" s="13"/>
      <c r="G13" s="40" t="s">
        <v>133</v>
      </c>
      <c r="H13" s="40"/>
      <c r="I13" s="40"/>
      <c r="J13" s="40"/>
      <c r="K13" s="5"/>
      <c r="L13" s="18">
        <f t="shared" ref="L13" si="11">L12-H12</f>
        <v>517.60899999999992</v>
      </c>
      <c r="M13" s="18">
        <f t="shared" ref="M13" si="12">M12-I12</f>
        <v>509.36599999999999</v>
      </c>
      <c r="N13" s="18">
        <f t="shared" ref="N13" si="13">N12-J12</f>
        <v>498.52800000000025</v>
      </c>
      <c r="O13" s="18">
        <f t="shared" ref="O13:U13" si="14">O12-K12</f>
        <v>477.26999999999953</v>
      </c>
      <c r="P13" s="18">
        <f t="shared" si="14"/>
        <v>457.70600000000013</v>
      </c>
      <c r="Q13" s="18">
        <f t="shared" si="14"/>
        <v>437.28200000000015</v>
      </c>
      <c r="R13" s="18">
        <f t="shared" si="14"/>
        <v>427.3090000000002</v>
      </c>
      <c r="S13" s="18">
        <f t="shared" si="14"/>
        <v>420.9350000000004</v>
      </c>
      <c r="T13" s="18">
        <f t="shared" si="14"/>
        <v>422.3779999999997</v>
      </c>
      <c r="U13" s="18">
        <f t="shared" si="14"/>
        <v>428.79399999999987</v>
      </c>
      <c r="V13" s="18">
        <f>V12-R12</f>
        <v>429.55400000000009</v>
      </c>
      <c r="W13" s="18">
        <f>W12-S12</f>
        <v>438.65300000000025</v>
      </c>
      <c r="X13" s="18">
        <f>X12-T12</f>
        <v>440.39699999999993</v>
      </c>
      <c r="Y13" s="18">
        <f>Y12-U12</f>
        <v>435.99600000000009</v>
      </c>
      <c r="Z13" s="18">
        <f>Z12-V12</f>
        <v>438.73899999999958</v>
      </c>
    </row>
    <row r="14" spans="1:26" s="7" customFormat="1" ht="14.1" customHeight="1" x14ac:dyDescent="0.25">
      <c r="D14" s="34" t="s">
        <v>138</v>
      </c>
      <c r="E14" s="34"/>
      <c r="F14" s="13"/>
      <c r="G14" s="22" t="s">
        <v>136</v>
      </c>
      <c r="H14" s="22"/>
      <c r="I14" s="22"/>
      <c r="J14" s="22"/>
      <c r="K14" s="13"/>
      <c r="L14" s="36">
        <f>+IFERROR(L12/H12-1,"n.a.")</f>
        <v>0.13325388697610063</v>
      </c>
      <c r="M14" s="36">
        <f t="shared" ref="M14:Z14" si="15">+IFERROR(M12/I12-1,"n.a.")</f>
        <v>0.12670909490731752</v>
      </c>
      <c r="N14" s="36">
        <f t="shared" si="15"/>
        <v>0.12023239604762725</v>
      </c>
      <c r="O14" s="36">
        <f t="shared" si="15"/>
        <v>0.11164662336043052</v>
      </c>
      <c r="P14" s="36">
        <f t="shared" si="15"/>
        <v>0.10397704129790353</v>
      </c>
      <c r="Q14" s="36">
        <f t="shared" si="15"/>
        <v>9.6544522037475877E-2</v>
      </c>
      <c r="R14" s="36">
        <f t="shared" si="15"/>
        <v>9.1995346291780855E-2</v>
      </c>
      <c r="S14" s="36">
        <f t="shared" si="15"/>
        <v>8.8578789532284485E-2</v>
      </c>
      <c r="T14" s="36">
        <f t="shared" si="15"/>
        <v>8.6914472239730145E-2</v>
      </c>
      <c r="U14" s="36">
        <f t="shared" si="15"/>
        <v>8.6335312683978538E-2</v>
      </c>
      <c r="V14" s="36">
        <f t="shared" si="15"/>
        <v>8.4687789753060239E-2</v>
      </c>
      <c r="W14" s="36">
        <f t="shared" si="15"/>
        <v>8.4796111835380161E-2</v>
      </c>
      <c r="X14" s="36">
        <f t="shared" si="15"/>
        <v>8.3375756686529412E-2</v>
      </c>
      <c r="Y14" s="36">
        <f t="shared" si="15"/>
        <v>8.0808747293530825E-2</v>
      </c>
      <c r="Z14" s="36">
        <f t="shared" si="15"/>
        <v>7.9745194311421352E-2</v>
      </c>
    </row>
    <row r="15" spans="1:26" s="20" customFormat="1" ht="14.1" customHeight="1" x14ac:dyDescent="0.25">
      <c r="A15" s="7"/>
      <c r="B15" s="7"/>
      <c r="C15" s="7"/>
      <c r="D15" s="19" t="s">
        <v>157</v>
      </c>
      <c r="E15" s="13"/>
      <c r="F15" s="13"/>
      <c r="G15" s="40" t="s">
        <v>133</v>
      </c>
      <c r="H15" s="5">
        <v>3818.5059999999999</v>
      </c>
      <c r="I15" s="5">
        <v>3945.462</v>
      </c>
      <c r="J15" s="5">
        <v>4092.049</v>
      </c>
      <c r="K15" s="5">
        <v>4214.8670000000002</v>
      </c>
      <c r="L15" s="5">
        <v>4332.4949999999999</v>
      </c>
      <c r="M15" s="5">
        <v>4458.2030000000004</v>
      </c>
      <c r="N15" s="5">
        <v>4596.1959999999999</v>
      </c>
      <c r="O15" s="5">
        <v>4704.1400000000003</v>
      </c>
      <c r="P15" s="5">
        <v>4799.3630000000003</v>
      </c>
      <c r="Q15" s="5">
        <v>4904.152</v>
      </c>
      <c r="R15" s="5">
        <v>5028.0010000000002</v>
      </c>
      <c r="S15" s="5">
        <v>5126.4440000000004</v>
      </c>
      <c r="T15" s="5">
        <v>5220.2950000000001</v>
      </c>
      <c r="U15" s="5">
        <v>5328.8890000000001</v>
      </c>
      <c r="V15" s="5">
        <v>5456.924</v>
      </c>
      <c r="W15" s="5">
        <v>5560.5219999999999</v>
      </c>
      <c r="X15" s="5">
        <v>5656.1310000000003</v>
      </c>
      <c r="Y15" s="5">
        <v>5767.6819999999998</v>
      </c>
      <c r="Z15" s="5">
        <v>5894.5941999999995</v>
      </c>
    </row>
    <row r="16" spans="1:26" s="7" customFormat="1" ht="14.1" customHeight="1" x14ac:dyDescent="0.25">
      <c r="D16" s="19" t="s">
        <v>85</v>
      </c>
      <c r="E16" s="13"/>
      <c r="F16" s="13"/>
      <c r="G16" s="22" t="s">
        <v>136</v>
      </c>
      <c r="H16" s="22"/>
      <c r="I16" s="22"/>
      <c r="J16" s="22"/>
      <c r="K16" s="23"/>
      <c r="L16" s="222">
        <f t="shared" ref="L16:Z16" si="16">-SUM(I10:L10)/AVERAGE(I15:L15)</f>
        <v>6.4795431354825558E-2</v>
      </c>
      <c r="M16" s="222">
        <f t="shared" si="16"/>
        <v>6.6497465669771216E-2</v>
      </c>
      <c r="N16" s="222">
        <f t="shared" si="16"/>
        <v>6.8899242524654195E-2</v>
      </c>
      <c r="O16" s="222">
        <f t="shared" si="16"/>
        <v>7.1820770443524667E-2</v>
      </c>
      <c r="P16" s="222">
        <f t="shared" si="16"/>
        <v>7.3896284181261429E-2</v>
      </c>
      <c r="Q16" s="222">
        <f t="shared" si="16"/>
        <v>7.5429343242061825E-2</v>
      </c>
      <c r="R16" s="222">
        <f t="shared" si="16"/>
        <v>7.5498969522819287E-2</v>
      </c>
      <c r="S16" s="222">
        <f t="shared" si="16"/>
        <v>7.5813829819377204E-2</v>
      </c>
      <c r="T16" s="222">
        <f t="shared" si="16"/>
        <v>7.5690328643202021E-2</v>
      </c>
      <c r="U16" s="222">
        <f t="shared" si="16"/>
        <v>7.5539027481607193E-2</v>
      </c>
      <c r="V16" s="222">
        <f t="shared" si="16"/>
        <v>7.5254895859241236E-2</v>
      </c>
      <c r="W16" s="222">
        <f t="shared" si="16"/>
        <v>7.4391594792510479E-2</v>
      </c>
      <c r="X16" s="222">
        <f t="shared" si="16"/>
        <v>7.386808369570938E-2</v>
      </c>
      <c r="Y16" s="222">
        <f t="shared" si="16"/>
        <v>7.3725988368121401E-2</v>
      </c>
      <c r="Z16" s="222">
        <f t="shared" si="16"/>
        <v>7.369103620461398E-2</v>
      </c>
    </row>
    <row r="17" spans="3:28" s="7" customFormat="1" ht="14.1" customHeight="1" x14ac:dyDescent="0.25">
      <c r="D17" s="19" t="s">
        <v>177</v>
      </c>
      <c r="E17" s="13"/>
      <c r="F17" s="13"/>
      <c r="G17" s="22" t="s">
        <v>136</v>
      </c>
      <c r="H17" s="22"/>
      <c r="I17" s="22"/>
      <c r="J17" s="22"/>
      <c r="K17" s="23"/>
      <c r="L17" s="222">
        <f t="shared" ref="L17:V17" si="17">-L10*4/L15</f>
        <v>6.9924604644667793E-2</v>
      </c>
      <c r="M17" s="222">
        <f t="shared" si="17"/>
        <v>7.0228296019719152E-2</v>
      </c>
      <c r="N17" s="222">
        <f t="shared" si="17"/>
        <v>7.1722789889726205E-2</v>
      </c>
      <c r="O17" s="222">
        <f t="shared" si="17"/>
        <v>7.5172082463532117E-2</v>
      </c>
      <c r="P17" s="222">
        <f t="shared" si="17"/>
        <v>7.8134535770684563E-2</v>
      </c>
      <c r="Q17" s="222">
        <f t="shared" si="17"/>
        <v>7.650252276030596E-2</v>
      </c>
      <c r="R17" s="222">
        <f t="shared" si="17"/>
        <v>7.2310248148319781E-2</v>
      </c>
      <c r="S17" s="222">
        <f t="shared" si="17"/>
        <v>7.6418663697486983E-2</v>
      </c>
      <c r="T17" s="222">
        <f t="shared" si="17"/>
        <v>7.7467652690125746E-2</v>
      </c>
      <c r="U17" s="222">
        <f t="shared" si="17"/>
        <v>7.5849956717056785E-2</v>
      </c>
      <c r="V17" s="222">
        <f t="shared" si="17"/>
        <v>7.1463703727594516E-2</v>
      </c>
      <c r="W17" s="222">
        <f t="shared" ref="W17:X17" si="18">-W10*4/W15</f>
        <v>7.2979479264716512E-2</v>
      </c>
      <c r="X17" s="222">
        <f t="shared" si="18"/>
        <v>7.5194156570984647E-2</v>
      </c>
      <c r="Y17" s="222">
        <f t="shared" ref="Y17:Z17" si="19">-Y10*4/Y15</f>
        <v>7.5146306609830432E-2</v>
      </c>
      <c r="Z17" s="222">
        <f t="shared" si="19"/>
        <v>7.1496015790196391E-2</v>
      </c>
    </row>
    <row r="18" spans="3:28" s="24" customFormat="1" ht="14.1" customHeight="1" x14ac:dyDescent="0.25">
      <c r="G18" s="41"/>
      <c r="H18" s="41"/>
      <c r="I18" s="41"/>
      <c r="J18" s="41"/>
    </row>
    <row r="19" spans="3:28" s="7" customFormat="1" ht="14.1" customHeight="1" x14ac:dyDescent="0.25">
      <c r="C19" s="46" t="s">
        <v>9</v>
      </c>
      <c r="G19" s="41"/>
      <c r="H19" s="41"/>
      <c r="I19" s="41"/>
      <c r="J19" s="41"/>
    </row>
    <row r="20" spans="3:28" s="7" customFormat="1" ht="14.1" customHeight="1" x14ac:dyDescent="0.25">
      <c r="D20" s="33" t="s">
        <v>187</v>
      </c>
      <c r="E20" s="12"/>
      <c r="F20" s="12"/>
      <c r="G20" s="39"/>
      <c r="H20" s="41"/>
      <c r="I20" s="41"/>
      <c r="J20" s="41"/>
      <c r="K20" s="12"/>
      <c r="L20" s="12"/>
      <c r="M20" s="12"/>
      <c r="N20" s="12"/>
      <c r="O20" s="12"/>
      <c r="P20" s="12"/>
      <c r="Q20" s="12"/>
      <c r="R20" s="12"/>
      <c r="S20" s="12"/>
      <c r="T20" s="12"/>
      <c r="U20" s="12"/>
      <c r="V20" s="12"/>
      <c r="W20" s="12"/>
      <c r="X20" s="12"/>
      <c r="Y20" s="12"/>
      <c r="Z20" s="12"/>
    </row>
    <row r="21" spans="3:28" s="7" customFormat="1" ht="14.1" customHeight="1" x14ac:dyDescent="0.25">
      <c r="D21" s="13" t="s">
        <v>93</v>
      </c>
      <c r="E21" s="13"/>
      <c r="F21" s="13"/>
      <c r="G21" s="22" t="s">
        <v>135</v>
      </c>
      <c r="H21" s="25">
        <f t="shared" ref="H21:J21" si="20">H29*4*10^3/H15/12</f>
        <v>42.389178734649974</v>
      </c>
      <c r="I21" s="25">
        <f t="shared" si="20"/>
        <v>42.510695409899611</v>
      </c>
      <c r="J21" s="25">
        <f t="shared" si="20"/>
        <v>42.231654606286483</v>
      </c>
      <c r="K21" s="25">
        <f>K29*4*10^3/K15/12</f>
        <v>42.426645174489884</v>
      </c>
      <c r="L21" s="25">
        <f t="shared" ref="L21:V21" si="21">L29*4*10^3/L15/12</f>
        <v>43.613129770874906</v>
      </c>
      <c r="M21" s="25">
        <f t="shared" si="21"/>
        <v>43.518879692109124</v>
      </c>
      <c r="N21" s="25">
        <f t="shared" si="21"/>
        <v>43.368617584338587</v>
      </c>
      <c r="O21" s="25">
        <f t="shared" si="21"/>
        <v>43.313407622505565</v>
      </c>
      <c r="P21" s="25">
        <f t="shared" si="21"/>
        <v>44.692667200487506</v>
      </c>
      <c r="Q21" s="25">
        <f>Q29*4*10^3/Q15/12</f>
        <v>44.355000959730994</v>
      </c>
      <c r="R21" s="25">
        <f t="shared" si="21"/>
        <v>44.139808245861524</v>
      </c>
      <c r="S21" s="25">
        <f t="shared" si="21"/>
        <v>43.787987670725876</v>
      </c>
      <c r="T21" s="25">
        <f t="shared" si="21"/>
        <v>45.763569555615788</v>
      </c>
      <c r="U21" s="25">
        <f t="shared" si="21"/>
        <v>45.760507803158724</v>
      </c>
      <c r="V21" s="25">
        <f t="shared" si="21"/>
        <v>45.491501561441332</v>
      </c>
      <c r="W21" s="25">
        <f t="shared" ref="W21:X21" si="22">W29*4*10^3/W15/12</f>
        <v>45.248869320781999</v>
      </c>
      <c r="X21" s="25">
        <f t="shared" si="22"/>
        <v>46.968089435458033</v>
      </c>
      <c r="Y21" s="25">
        <f t="shared" ref="Y21:Z21" si="23">Y29*4*10^3/Y15/12</f>
        <v>46.615549655245673</v>
      </c>
      <c r="Z21" s="25">
        <f t="shared" si="23"/>
        <v>46.177903137081096</v>
      </c>
    </row>
    <row r="22" spans="3:28" s="7" customFormat="1" ht="14.1" customHeight="1" x14ac:dyDescent="0.25">
      <c r="D22" s="34" t="s">
        <v>138</v>
      </c>
      <c r="E22" s="13"/>
      <c r="F22" s="19"/>
      <c r="G22" s="42" t="s">
        <v>136</v>
      </c>
      <c r="H22" s="223"/>
      <c r="I22" s="223"/>
      <c r="J22" s="223"/>
      <c r="K22" s="13"/>
      <c r="L22" s="36">
        <f t="shared" ref="L22" si="24">+IFERROR(L21/H21-1,"n.a.")</f>
        <v>2.887413893736146E-2</v>
      </c>
      <c r="M22" s="36">
        <f t="shared" ref="M22" si="25">+IFERROR(M21/I21-1,"n.a.")</f>
        <v>2.3716014816702602E-2</v>
      </c>
      <c r="N22" s="36">
        <f t="shared" ref="N22" si="26">+IFERROR(N21/J21-1,"n.a.")</f>
        <v>2.6922056183961596E-2</v>
      </c>
      <c r="O22" s="36">
        <f t="shared" ref="O22" si="27">+IFERROR(O21/K21-1,"n.a.")</f>
        <v>2.0901073944655568E-2</v>
      </c>
      <c r="P22" s="36">
        <f t="shared" ref="P22" si="28">+IFERROR(P21/L21-1,"n.a.")</f>
        <v>2.4752578759746013E-2</v>
      </c>
      <c r="Q22" s="36">
        <f t="shared" ref="Q22" si="29">+IFERROR(Q21/M21-1,"n.a.")</f>
        <v>1.9212839887821742E-2</v>
      </c>
      <c r="R22" s="36">
        <f t="shared" ref="R22" si="30">+IFERROR(R21/N21-1,"n.a.")</f>
        <v>1.7782228359555452E-2</v>
      </c>
      <c r="S22" s="36">
        <f t="shared" ref="S22" si="31">+IFERROR(S21/O21-1,"n.a.")</f>
        <v>1.0956885506595793E-2</v>
      </c>
      <c r="T22" s="36">
        <f t="shared" ref="T22" si="32">+IFERROR(T21/P21-1,"n.a.")</f>
        <v>2.3961477848800206E-2</v>
      </c>
      <c r="U22" s="36">
        <f t="shared" ref="U22" si="33">+IFERROR(U21/Q21-1,"n.a.")</f>
        <v>3.1687674738272831E-2</v>
      </c>
      <c r="V22" s="36">
        <f t="shared" ref="V22:Z22" si="34">+IFERROR(V21/R21-1,"n.a.")</f>
        <v>3.0622999267481799E-2</v>
      </c>
      <c r="W22" s="36">
        <f t="shared" si="34"/>
        <v>3.336261216298797E-2</v>
      </c>
      <c r="X22" s="36">
        <f t="shared" si="34"/>
        <v>2.6320496664457238E-2</v>
      </c>
      <c r="Y22" s="36">
        <f t="shared" si="34"/>
        <v>1.868514780834496E-2</v>
      </c>
      <c r="Z22" s="36">
        <f t="shared" si="34"/>
        <v>1.5088567140671305E-2</v>
      </c>
    </row>
    <row r="23" spans="3:28" s="7" customFormat="1" ht="14.1" customHeight="1" x14ac:dyDescent="0.25">
      <c r="D23" s="13" t="s">
        <v>139</v>
      </c>
      <c r="E23" s="13"/>
      <c r="F23" s="13"/>
      <c r="G23" s="22" t="s">
        <v>135</v>
      </c>
      <c r="H23" s="25">
        <f t="shared" ref="H23:V23" si="35">H31*4*10^3/H15/12</f>
        <v>30.876997443502773</v>
      </c>
      <c r="I23" s="25">
        <f t="shared" si="35"/>
        <v>30.968658845698343</v>
      </c>
      <c r="J23" s="25">
        <f t="shared" si="35"/>
        <v>30.698882963848508</v>
      </c>
      <c r="K23" s="25">
        <f t="shared" si="35"/>
        <v>30.079794530487757</v>
      </c>
      <c r="L23" s="25">
        <f t="shared" si="35"/>
        <v>31.467241547114693</v>
      </c>
      <c r="M23" s="25">
        <f t="shared" si="35"/>
        <v>31.42947954590672</v>
      </c>
      <c r="N23" s="25">
        <f t="shared" si="35"/>
        <v>31.218062357073837</v>
      </c>
      <c r="O23" s="25">
        <f t="shared" si="35"/>
        <v>30.794576692020218</v>
      </c>
      <c r="P23" s="25">
        <f t="shared" si="35"/>
        <v>31.764284829743726</v>
      </c>
      <c r="Q23" s="25">
        <f t="shared" si="35"/>
        <v>31.619329906577121</v>
      </c>
      <c r="R23" s="25">
        <f t="shared" si="35"/>
        <v>31.728381385233082</v>
      </c>
      <c r="S23" s="25">
        <f t="shared" si="35"/>
        <v>31.480626076607226</v>
      </c>
      <c r="T23" s="25">
        <f t="shared" si="35"/>
        <v>33.12137213190698</v>
      </c>
      <c r="U23" s="25">
        <f t="shared" si="35"/>
        <v>33.196287881645368</v>
      </c>
      <c r="V23" s="25">
        <f t="shared" si="35"/>
        <v>33.190859905690459</v>
      </c>
      <c r="W23" s="25">
        <f t="shared" ref="W23:X23" si="36">W31*4*10^3/W15/12</f>
        <v>32.916813685237948</v>
      </c>
      <c r="X23" s="25">
        <f t="shared" si="36"/>
        <v>34.405320527406452</v>
      </c>
      <c r="Y23" s="25">
        <f t="shared" ref="Y23:Z23" si="37">Y31*4*10^3/Y15/12</f>
        <v>34.407294530685526</v>
      </c>
      <c r="Z23" s="25">
        <f t="shared" si="37"/>
        <v>34.410058852453894</v>
      </c>
    </row>
    <row r="24" spans="3:28" s="7" customFormat="1" ht="14.1" customHeight="1" x14ac:dyDescent="0.25">
      <c r="D24" s="34" t="s">
        <v>138</v>
      </c>
      <c r="E24" s="13"/>
      <c r="F24" s="19"/>
      <c r="G24" s="42" t="s">
        <v>136</v>
      </c>
      <c r="H24" s="22"/>
      <c r="I24" s="22"/>
      <c r="J24" s="22"/>
      <c r="K24" s="13"/>
      <c r="L24" s="36">
        <f t="shared" ref="L24" si="38">+IFERROR(L23/H23-1,"n.a.")</f>
        <v>1.9115981231397905E-2</v>
      </c>
      <c r="M24" s="36">
        <f t="shared" ref="M24" si="39">+IFERROR(M23/I23-1,"n.a.")</f>
        <v>1.4880227862124062E-2</v>
      </c>
      <c r="N24" s="36">
        <f t="shared" ref="N24" si="40">+IFERROR(N23/J23-1,"n.a.")</f>
        <v>1.6911996238974547E-2</v>
      </c>
      <c r="O24" s="36">
        <f t="shared" ref="O24" si="41">+IFERROR(O23/K23-1,"n.a.")</f>
        <v>2.3762867156821299E-2</v>
      </c>
      <c r="P24" s="36">
        <f t="shared" ref="P24" si="42">+IFERROR(P23/L23-1,"n.a.")</f>
        <v>9.4397623695194888E-3</v>
      </c>
      <c r="Q24" s="36">
        <f t="shared" ref="Q24" si="43">+IFERROR(Q23/M23-1,"n.a.")</f>
        <v>6.0405187554284367E-3</v>
      </c>
      <c r="R24" s="36">
        <f t="shared" ref="R24" si="44">+IFERROR(R23/N23-1,"n.a.")</f>
        <v>1.6346915523525629E-2</v>
      </c>
      <c r="S24" s="36">
        <f t="shared" ref="S24" si="45">+IFERROR(S23/O23-1,"n.a.")</f>
        <v>2.2278253455089159E-2</v>
      </c>
      <c r="T24" s="36">
        <f t="shared" ref="T24" si="46">+IFERROR(T23/P23-1,"n.a.")</f>
        <v>4.2723685089629093E-2</v>
      </c>
      <c r="U24" s="36">
        <f t="shared" ref="U24" si="47">+IFERROR(U23/Q23-1,"n.a.")</f>
        <v>4.9873225641642316E-2</v>
      </c>
      <c r="V24" s="36">
        <f t="shared" ref="V24:Z24" si="48">+IFERROR(V23/R23-1,"n.a.")</f>
        <v>4.6093700863607312E-2</v>
      </c>
      <c r="W24" s="36">
        <f t="shared" si="48"/>
        <v>4.5621316588043692E-2</v>
      </c>
      <c r="X24" s="36">
        <f t="shared" si="48"/>
        <v>3.8764951837928274E-2</v>
      </c>
      <c r="Y24" s="36">
        <f t="shared" si="48"/>
        <v>3.6480182764945246E-2</v>
      </c>
      <c r="Z24" s="36">
        <f t="shared" si="48"/>
        <v>3.6732972578225054E-2</v>
      </c>
    </row>
    <row r="25" spans="3:28" s="20" customFormat="1" ht="14.1" customHeight="1" x14ac:dyDescent="0.25">
      <c r="D25" s="13" t="s">
        <v>190</v>
      </c>
      <c r="E25" s="13"/>
      <c r="F25" s="13"/>
      <c r="G25" s="22" t="s">
        <v>134</v>
      </c>
      <c r="H25" s="17">
        <f>+H12*H21*12/1000</f>
        <v>1975.8691544598857</v>
      </c>
      <c r="I25" s="17">
        <f t="shared" ref="I25:Z25" si="49">+I12*I21*12/1000</f>
        <v>2050.6975819531403</v>
      </c>
      <c r="J25" s="17">
        <f t="shared" si="49"/>
        <v>2101.2967885184166</v>
      </c>
      <c r="K25" s="17">
        <f t="shared" si="49"/>
        <v>2176.398819735949</v>
      </c>
      <c r="L25" s="17">
        <f t="shared" si="49"/>
        <v>2303.8152567986808</v>
      </c>
      <c r="M25" s="17">
        <f t="shared" si="49"/>
        <v>2365.3364082703274</v>
      </c>
      <c r="N25" s="17">
        <f t="shared" si="49"/>
        <v>2417.3136609631097</v>
      </c>
      <c r="O25" s="17">
        <f t="shared" si="49"/>
        <v>2469.9541730722294</v>
      </c>
      <c r="P25" s="17">
        <f t="shared" si="49"/>
        <v>2606.3138485944905</v>
      </c>
      <c r="Q25" s="17">
        <f t="shared" si="49"/>
        <v>2643.5289603193378</v>
      </c>
      <c r="R25" s="17">
        <f t="shared" si="49"/>
        <v>2686.6349323597988</v>
      </c>
      <c r="S25" s="17">
        <f t="shared" si="49"/>
        <v>2718.1999372352452</v>
      </c>
      <c r="T25" s="17">
        <f t="shared" si="49"/>
        <v>2900.7192799257509</v>
      </c>
      <c r="U25" s="17">
        <f t="shared" si="49"/>
        <v>2962.7582203705124</v>
      </c>
      <c r="V25" s="17">
        <f t="shared" si="49"/>
        <v>3003.4004294661245</v>
      </c>
      <c r="W25" s="17">
        <f t="shared" si="49"/>
        <v>3047.0688148127106</v>
      </c>
      <c r="X25" s="17">
        <f t="shared" si="49"/>
        <v>3225.2829202548528</v>
      </c>
      <c r="Y25" s="17">
        <f t="shared" si="49"/>
        <v>3262.008113888387</v>
      </c>
      <c r="Z25" s="17">
        <f t="shared" si="49"/>
        <v>3291.8380030299631</v>
      </c>
    </row>
    <row r="26" spans="3:28" s="7" customFormat="1" ht="14.1" customHeight="1" x14ac:dyDescent="0.25">
      <c r="D26" s="34" t="s">
        <v>138</v>
      </c>
      <c r="E26" s="13"/>
      <c r="F26" s="13"/>
      <c r="G26" s="42" t="s">
        <v>136</v>
      </c>
      <c r="H26" s="22"/>
      <c r="I26" s="22"/>
      <c r="J26" s="22"/>
      <c r="K26" s="13"/>
      <c r="L26" s="36">
        <f t="shared" ref="L26" si="50">+IFERROR(L25/H25-1,"n.a.")</f>
        <v>0.16597561715995357</v>
      </c>
      <c r="M26" s="36">
        <f t="shared" ref="M26" si="51">+IFERROR(M25/I25-1,"n.a.")</f>
        <v>0.15343014449625314</v>
      </c>
      <c r="N26" s="36">
        <f t="shared" ref="N26" si="52">+IFERROR(N25/J25-1,"n.a.")</f>
        <v>0.15039135555311556</v>
      </c>
      <c r="O26" s="36">
        <f>+IFERROR(O25/K25-1,"n.a.")</f>
        <v>0.13488123163561361</v>
      </c>
      <c r="P26" s="36">
        <f>+IFERROR(P25/L25-1,"n.a.")</f>
        <v>0.13130331996158118</v>
      </c>
      <c r="Q26" s="36">
        <f t="shared" ref="Q26" si="53">+IFERROR(Q25/M25-1,"n.a.")</f>
        <v>0.11761225636924988</v>
      </c>
      <c r="R26" s="36">
        <f t="shared" ref="R26" si="54">+IFERROR(R25/N25-1,"n.a.")</f>
        <v>0.11141345690711302</v>
      </c>
      <c r="S26" s="36">
        <f t="shared" ref="S26" si="55">+IFERROR(S25/O25-1,"n.a.")</f>
        <v>0.1005062226940987</v>
      </c>
      <c r="T26" s="36">
        <f t="shared" ref="T26" si="56">+IFERROR(T25/P25-1,"n.a.")</f>
        <v>0.11295854928984261</v>
      </c>
      <c r="U26" s="36">
        <f t="shared" ref="U26" si="57">+IFERROR(U25/Q25-1,"n.a.")</f>
        <v>0.12075875272900793</v>
      </c>
      <c r="V26" s="36">
        <f t="shared" ref="V26:Z26" si="58">+IFERROR(V25/R25-1,"n.a.")</f>
        <v>0.11790418314411455</v>
      </c>
      <c r="W26" s="36">
        <f t="shared" si="58"/>
        <v>0.12098774379046118</v>
      </c>
      <c r="X26" s="36">
        <f t="shared" si="58"/>
        <v>0.1118907446767512</v>
      </c>
      <c r="Y26" s="36">
        <f t="shared" si="58"/>
        <v>0.10100381848926276</v>
      </c>
      <c r="Z26" s="36">
        <f t="shared" si="58"/>
        <v>9.6037002170606511E-2</v>
      </c>
    </row>
    <row r="27" spans="3:28" s="7" customFormat="1" ht="14.1" customHeight="1" x14ac:dyDescent="0.25">
      <c r="D27" s="100"/>
      <c r="F27" s="32"/>
      <c r="G27" s="101"/>
      <c r="H27" s="41"/>
      <c r="I27" s="41"/>
      <c r="J27" s="41"/>
      <c r="M27" s="102"/>
      <c r="N27" s="102"/>
      <c r="O27" s="102"/>
      <c r="P27" s="102"/>
      <c r="Q27" s="102"/>
      <c r="R27" s="102"/>
      <c r="S27" s="102"/>
      <c r="T27" s="102"/>
      <c r="U27" s="102"/>
      <c r="V27" s="102"/>
      <c r="W27" s="102"/>
      <c r="X27" s="102"/>
      <c r="Y27" s="102"/>
      <c r="Z27" s="102"/>
    </row>
    <row r="28" spans="3:28" s="7" customFormat="1" ht="14.1" customHeight="1" x14ac:dyDescent="0.25">
      <c r="D28" s="33" t="s">
        <v>143</v>
      </c>
      <c r="E28" s="12"/>
      <c r="F28" s="12"/>
      <c r="G28" s="39"/>
      <c r="H28" s="39"/>
      <c r="I28" s="39"/>
      <c r="J28" s="39"/>
      <c r="K28" s="12"/>
      <c r="L28" s="224"/>
      <c r="M28" s="224"/>
      <c r="N28" s="224"/>
      <c r="O28" s="12"/>
      <c r="P28" s="12"/>
      <c r="Q28" s="12"/>
      <c r="R28" s="12"/>
      <c r="S28" s="12"/>
      <c r="T28" s="12"/>
      <c r="U28" s="12"/>
      <c r="V28" s="12"/>
      <c r="W28" s="12"/>
      <c r="X28" s="12"/>
      <c r="Y28" s="12"/>
      <c r="Z28" s="12"/>
    </row>
    <row r="29" spans="3:28" s="20" customFormat="1" ht="14.1" customHeight="1" x14ac:dyDescent="0.25">
      <c r="D29" s="13" t="s">
        <v>159</v>
      </c>
      <c r="E29" s="13"/>
      <c r="F29" s="13"/>
      <c r="G29" s="22" t="s">
        <v>134</v>
      </c>
      <c r="H29" s="5">
        <v>485.59</v>
      </c>
      <c r="I29" s="5">
        <v>503.173</v>
      </c>
      <c r="J29" s="5">
        <v>518.44200000000001</v>
      </c>
      <c r="K29" s="5">
        <v>536.46799999999996</v>
      </c>
      <c r="L29" s="5">
        <v>566.86099999999999</v>
      </c>
      <c r="M29" s="5">
        <v>582.048</v>
      </c>
      <c r="N29" s="5">
        <v>597.99199999999996</v>
      </c>
      <c r="O29" s="5">
        <v>611.25699999999995</v>
      </c>
      <c r="P29" s="5">
        <v>643.48900000000003</v>
      </c>
      <c r="Q29" s="5">
        <v>652.57100000000003</v>
      </c>
      <c r="R29" s="5">
        <v>665.80499999999995</v>
      </c>
      <c r="S29" s="5">
        <v>673.43</v>
      </c>
      <c r="T29" s="5">
        <v>716.69799999999998</v>
      </c>
      <c r="U29" s="5">
        <v>731.55799999999999</v>
      </c>
      <c r="V29" s="5">
        <v>744.73099999999999</v>
      </c>
      <c r="W29" s="5">
        <v>754.822</v>
      </c>
      <c r="X29" s="5">
        <v>796.97299999999996</v>
      </c>
      <c r="Y29" s="5">
        <v>806.59100000000001</v>
      </c>
      <c r="Z29" s="5">
        <v>816.6</v>
      </c>
    </row>
    <row r="30" spans="3:28" s="7" customFormat="1" ht="14.1" customHeight="1" x14ac:dyDescent="0.25">
      <c r="D30" s="34" t="s">
        <v>138</v>
      </c>
      <c r="E30" s="19"/>
      <c r="F30" s="19"/>
      <c r="G30" s="42" t="s">
        <v>136</v>
      </c>
      <c r="H30" s="22"/>
      <c r="I30" s="22"/>
      <c r="J30" s="22"/>
      <c r="K30" s="13"/>
      <c r="L30" s="36">
        <f t="shared" ref="L30:N30" si="59">+IFERROR(L29/H29-1,"n.a.")</f>
        <v>0.16736547292983794</v>
      </c>
      <c r="M30" s="36">
        <f t="shared" si="59"/>
        <v>0.15675523130215652</v>
      </c>
      <c r="N30" s="36">
        <f t="shared" si="59"/>
        <v>0.15344050057672787</v>
      </c>
      <c r="O30" s="36">
        <f>+IFERROR(O29/K29-1,"n.a.")</f>
        <v>0.13940999276750898</v>
      </c>
      <c r="P30" s="36">
        <f>+IFERROR(P29/L29-1,"n.a.")</f>
        <v>0.13517952372803932</v>
      </c>
      <c r="Q30" s="36">
        <f t="shared" ref="Q30" si="60">+IFERROR(Q29/M29-1,"n.a.")</f>
        <v>0.12116354664907369</v>
      </c>
      <c r="R30" s="36">
        <f t="shared" ref="R30" si="61">+IFERROR(R29/N29-1,"n.a.")</f>
        <v>0.11340118262451671</v>
      </c>
      <c r="S30" s="36">
        <f t="shared" ref="S30" si="62">+IFERROR(S29/O29-1,"n.a.")</f>
        <v>0.10171335461189002</v>
      </c>
      <c r="T30" s="36">
        <f t="shared" ref="T30" si="63">+IFERROR(T29/P29-1,"n.a.")</f>
        <v>0.1137688445334728</v>
      </c>
      <c r="U30" s="36">
        <f t="shared" ref="U30" si="64">+IFERROR(U29/Q29-1,"n.a.")</f>
        <v>0.12103970295952471</v>
      </c>
      <c r="V30" s="36">
        <f t="shared" ref="V30:Z30" si="65">+IFERROR(V29/R29-1,"n.a.")</f>
        <v>0.11854221581393953</v>
      </c>
      <c r="W30" s="36">
        <f t="shared" si="65"/>
        <v>0.120861856466151</v>
      </c>
      <c r="X30" s="36">
        <f t="shared" si="65"/>
        <v>0.11200673086851087</v>
      </c>
      <c r="Y30" s="36">
        <f t="shared" si="65"/>
        <v>0.10256603030791811</v>
      </c>
      <c r="Z30" s="36">
        <f t="shared" si="65"/>
        <v>9.6503301191974034E-2</v>
      </c>
    </row>
    <row r="31" spans="3:28" s="20" customFormat="1" ht="14.1" customHeight="1" x14ac:dyDescent="0.25">
      <c r="D31" s="13" t="s">
        <v>10</v>
      </c>
      <c r="E31" s="13"/>
      <c r="F31" s="13"/>
      <c r="G31" s="22" t="s">
        <v>134</v>
      </c>
      <c r="H31" s="5">
        <v>353.71199999999999</v>
      </c>
      <c r="I31" s="5">
        <v>366.55700000000002</v>
      </c>
      <c r="J31" s="5">
        <v>376.86399999999998</v>
      </c>
      <c r="K31" s="5">
        <v>380.34699999999998</v>
      </c>
      <c r="L31" s="5">
        <v>408.995</v>
      </c>
      <c r="M31" s="5">
        <v>420.35700000000003</v>
      </c>
      <c r="N31" s="5">
        <v>430.45299999999997</v>
      </c>
      <c r="O31" s="5">
        <v>434.58600000000001</v>
      </c>
      <c r="P31" s="5">
        <v>457.34500000000003</v>
      </c>
      <c r="Q31" s="5">
        <v>465.19799999999998</v>
      </c>
      <c r="R31" s="5">
        <v>478.59100000000001</v>
      </c>
      <c r="S31" s="5">
        <v>484.15100000000001</v>
      </c>
      <c r="T31" s="5">
        <v>518.71</v>
      </c>
      <c r="U31" s="5">
        <v>530.69799999999998</v>
      </c>
      <c r="V31" s="5">
        <v>543.36</v>
      </c>
      <c r="W31" s="5">
        <v>549.10400000000004</v>
      </c>
      <c r="X31" s="5">
        <v>583.803</v>
      </c>
      <c r="Y31" s="5">
        <v>595.351</v>
      </c>
      <c r="Z31" s="5">
        <v>608.5</v>
      </c>
      <c r="AB31" s="351"/>
    </row>
    <row r="32" spans="3:28" s="7" customFormat="1" ht="14.1" customHeight="1" x14ac:dyDescent="0.25">
      <c r="D32" s="34" t="s">
        <v>140</v>
      </c>
      <c r="E32" s="13"/>
      <c r="F32" s="13"/>
      <c r="G32" s="42" t="s">
        <v>136</v>
      </c>
      <c r="H32" s="45">
        <f t="shared" ref="H32:K32" si="66">+IFERROR(H31/H29,"n.a.")</f>
        <v>0.72841697728536425</v>
      </c>
      <c r="I32" s="45">
        <f t="shared" si="66"/>
        <v>0.7284909961385051</v>
      </c>
      <c r="J32" s="45">
        <f t="shared" si="66"/>
        <v>0.72691641495094916</v>
      </c>
      <c r="K32" s="45">
        <f t="shared" si="66"/>
        <v>0.70898357404355905</v>
      </c>
      <c r="L32" s="45">
        <f t="shared" ref="L32:W32" si="67">+IFERROR(L31/L29,"n.a.")</f>
        <v>0.72150844739715736</v>
      </c>
      <c r="M32" s="51">
        <f t="shared" si="67"/>
        <v>0.72220332343724236</v>
      </c>
      <c r="N32" s="51">
        <f t="shared" si="67"/>
        <v>0.71983070007625516</v>
      </c>
      <c r="O32" s="51">
        <f t="shared" si="67"/>
        <v>0.71097099910512285</v>
      </c>
      <c r="P32" s="51">
        <f t="shared" si="67"/>
        <v>0.71072698989415517</v>
      </c>
      <c r="Q32" s="51">
        <f t="shared" si="67"/>
        <v>0.71286955748876357</v>
      </c>
      <c r="R32" s="51">
        <f t="shared" si="67"/>
        <v>0.71881556912309164</v>
      </c>
      <c r="S32" s="51">
        <f t="shared" si="67"/>
        <v>0.71893292547109577</v>
      </c>
      <c r="T32" s="51">
        <f t="shared" si="67"/>
        <v>0.72374975233640959</v>
      </c>
      <c r="U32" s="51">
        <f t="shared" si="67"/>
        <v>0.72543530383100174</v>
      </c>
      <c r="V32" s="51">
        <f t="shared" si="67"/>
        <v>0.72960572340885499</v>
      </c>
      <c r="W32" s="51">
        <f t="shared" si="67"/>
        <v>0.72746157372201659</v>
      </c>
      <c r="X32" s="51">
        <f t="shared" ref="X32:Y32" si="68">+IFERROR(X31/X29,"n.a.")</f>
        <v>0.73252544314550183</v>
      </c>
      <c r="Y32" s="51">
        <f t="shared" si="68"/>
        <v>0.73810766547109996</v>
      </c>
      <c r="Z32" s="51">
        <f t="shared" ref="Z32" si="69">+IFERROR(Z31/Z29,"n.a.")</f>
        <v>0.74516287043840312</v>
      </c>
    </row>
    <row r="33" spans="3:31" s="7" customFormat="1" ht="14.1" customHeight="1" x14ac:dyDescent="0.25">
      <c r="D33" s="13" t="s">
        <v>163</v>
      </c>
      <c r="E33" s="13"/>
      <c r="F33" s="13"/>
      <c r="G33" s="22" t="s">
        <v>134</v>
      </c>
      <c r="H33" s="22"/>
      <c r="I33" s="22"/>
      <c r="J33" s="22"/>
      <c r="K33" s="13"/>
      <c r="L33" s="44">
        <v>-20.100000000000001</v>
      </c>
      <c r="M33" s="44">
        <v>-22.9</v>
      </c>
      <c r="N33" s="44">
        <v>-24.3</v>
      </c>
      <c r="O33" s="44">
        <v>-26.8</v>
      </c>
      <c r="P33" s="44">
        <v>-28.7</v>
      </c>
      <c r="Q33" s="44">
        <v>-28.8</v>
      </c>
      <c r="R33" s="44">
        <v>-28.8</v>
      </c>
      <c r="S33" s="44">
        <v>-31.5</v>
      </c>
      <c r="T33" s="44">
        <v>-34.5</v>
      </c>
      <c r="U33" s="44">
        <v>-37.5</v>
      </c>
      <c r="V33" s="44">
        <v>-37.1</v>
      </c>
      <c r="W33" s="44">
        <v>-45.9</v>
      </c>
      <c r="X33" s="44">
        <v>-47.6</v>
      </c>
      <c r="Y33" s="44">
        <v>-48.3</v>
      </c>
      <c r="Z33" s="44">
        <v>-45.2</v>
      </c>
      <c r="AB33" s="350"/>
      <c r="AD33" s="20"/>
    </row>
    <row r="34" spans="3:31" s="7" customFormat="1" ht="14.1" customHeight="1" x14ac:dyDescent="0.25">
      <c r="D34" s="34" t="s">
        <v>334</v>
      </c>
      <c r="E34" s="13"/>
      <c r="F34" s="13"/>
      <c r="G34" s="42" t="s">
        <v>136</v>
      </c>
      <c r="H34" s="22"/>
      <c r="I34" s="22"/>
      <c r="J34" s="22"/>
      <c r="K34" s="13"/>
      <c r="L34" s="45">
        <f t="shared" ref="L34:W34" si="70">+IFERROR(-L33/L29,"n.a.")</f>
        <v>3.5458428080252478E-2</v>
      </c>
      <c r="M34" s="51">
        <f t="shared" si="70"/>
        <v>3.9343834185496723E-2</v>
      </c>
      <c r="N34" s="51">
        <f t="shared" si="70"/>
        <v>4.063599513036964E-2</v>
      </c>
      <c r="O34" s="51">
        <f t="shared" si="70"/>
        <v>4.384407867721761E-2</v>
      </c>
      <c r="P34" s="51">
        <f t="shared" si="70"/>
        <v>4.4600607003383114E-2</v>
      </c>
      <c r="Q34" s="51">
        <f t="shared" si="70"/>
        <v>4.4133128808972508E-2</v>
      </c>
      <c r="R34" s="51">
        <f t="shared" si="70"/>
        <v>4.3255908261427903E-2</v>
      </c>
      <c r="S34" s="51">
        <f t="shared" si="70"/>
        <v>4.6775462928589466E-2</v>
      </c>
      <c r="T34" s="51">
        <f t="shared" si="70"/>
        <v>4.81374302704905E-2</v>
      </c>
      <c r="U34" s="51">
        <f t="shared" si="70"/>
        <v>5.1260460551316507E-2</v>
      </c>
      <c r="V34" s="51">
        <f t="shared" si="70"/>
        <v>4.9816645204778638E-2</v>
      </c>
      <c r="W34" s="51">
        <f t="shared" si="70"/>
        <v>6.0809038422303535E-2</v>
      </c>
      <c r="X34" s="51">
        <f t="shared" ref="X34:Y34" si="71">+IFERROR(-X33/X29,"n.a.")</f>
        <v>5.9725988207881574E-2</v>
      </c>
      <c r="Y34" s="51">
        <f t="shared" si="71"/>
        <v>5.9881650055604384E-2</v>
      </c>
      <c r="Z34" s="51">
        <f t="shared" ref="Z34" si="72">+IFERROR(-Z33/Z29,"n.a.")</f>
        <v>5.535145726181729E-2</v>
      </c>
      <c r="AB34" s="352"/>
      <c r="AD34" s="352"/>
      <c r="AE34" s="355"/>
    </row>
    <row r="35" spans="3:31" s="7" customFormat="1" ht="14.1" customHeight="1" x14ac:dyDescent="0.25">
      <c r="G35" s="41"/>
      <c r="H35" s="41"/>
      <c r="I35" s="41"/>
      <c r="J35" s="41"/>
    </row>
    <row r="36" spans="3:31" s="7" customFormat="1" ht="14.1" customHeight="1" x14ac:dyDescent="0.25">
      <c r="C36" s="46" t="s">
        <v>11</v>
      </c>
      <c r="G36" s="41"/>
      <c r="H36" s="41"/>
      <c r="I36" s="41"/>
      <c r="J36" s="41"/>
      <c r="L36" s="64"/>
      <c r="M36" s="64"/>
      <c r="N36" s="64"/>
      <c r="O36" s="64"/>
      <c r="P36" s="64"/>
      <c r="Q36" s="64"/>
      <c r="R36" s="64"/>
      <c r="S36" s="64"/>
      <c r="T36" s="64"/>
      <c r="U36" s="64"/>
      <c r="V36" s="64"/>
      <c r="W36" s="64"/>
      <c r="X36" s="64"/>
    </row>
    <row r="37" spans="3:31" s="7" customFormat="1" ht="14.1" customHeight="1" x14ac:dyDescent="0.25">
      <c r="D37" s="33" t="s">
        <v>187</v>
      </c>
      <c r="E37" s="12"/>
      <c r="F37" s="12"/>
      <c r="G37" s="39"/>
      <c r="H37" s="39"/>
      <c r="I37" s="39"/>
      <c r="J37" s="39"/>
      <c r="K37" s="12"/>
      <c r="L37" s="12"/>
      <c r="M37" s="12"/>
      <c r="N37" s="12"/>
      <c r="O37" s="12"/>
      <c r="P37" s="12"/>
      <c r="Q37" s="12"/>
      <c r="R37" s="12"/>
      <c r="S37" s="12"/>
      <c r="T37" s="12"/>
      <c r="U37" s="12"/>
      <c r="V37" s="12"/>
      <c r="W37" s="12"/>
      <c r="X37" s="12"/>
      <c r="Y37" s="12"/>
      <c r="Z37" s="12"/>
    </row>
    <row r="38" spans="3:31" s="7" customFormat="1" ht="14.1" customHeight="1" x14ac:dyDescent="0.25">
      <c r="D38" s="13" t="s">
        <v>145</v>
      </c>
      <c r="E38" s="13"/>
      <c r="F38" s="13"/>
      <c r="G38" s="22" t="s">
        <v>135</v>
      </c>
      <c r="H38" s="22"/>
      <c r="I38" s="22"/>
      <c r="J38" s="22"/>
      <c r="K38" s="21"/>
      <c r="L38" s="17">
        <f t="shared" ref="L38:V38" si="73">+L46*1000/L9</f>
        <v>469.93854145617809</v>
      </c>
      <c r="M38" s="17">
        <f t="shared" si="73"/>
        <v>459.31171332412504</v>
      </c>
      <c r="N38" s="17">
        <f t="shared" si="73"/>
        <v>522.08040165470425</v>
      </c>
      <c r="O38" s="17">
        <f t="shared" si="73"/>
        <v>474.43303817917831</v>
      </c>
      <c r="P38" s="17">
        <f t="shared" si="73"/>
        <v>463.98541835320765</v>
      </c>
      <c r="Q38" s="17">
        <f t="shared" si="73"/>
        <v>447.41667081859396</v>
      </c>
      <c r="R38" s="17">
        <f t="shared" si="73"/>
        <v>457.99001470820247</v>
      </c>
      <c r="S38" s="17">
        <f t="shared" si="73"/>
        <v>448.06403574087858</v>
      </c>
      <c r="T38" s="17">
        <f t="shared" si="73"/>
        <v>454.66442058778739</v>
      </c>
      <c r="U38" s="17">
        <f t="shared" si="73"/>
        <v>441.78301046277858</v>
      </c>
      <c r="V38" s="17">
        <f t="shared" si="73"/>
        <v>424.11993249872449</v>
      </c>
      <c r="W38" s="17">
        <f t="shared" ref="W38:X38" si="74">+W46*1000/W9</f>
        <v>428.89651094027204</v>
      </c>
      <c r="X38" s="17">
        <f t="shared" si="74"/>
        <v>452.53645550263917</v>
      </c>
      <c r="Y38" s="17">
        <f t="shared" ref="Y38:Z38" si="75">+Y46*1000/Y9</f>
        <v>417.55758565938743</v>
      </c>
      <c r="Z38" s="17">
        <f t="shared" si="75"/>
        <v>404.31197709233027</v>
      </c>
    </row>
    <row r="39" spans="3:31" s="7" customFormat="1" ht="14.1" customHeight="1" x14ac:dyDescent="0.25">
      <c r="D39" s="13" t="s">
        <v>146</v>
      </c>
      <c r="E39" s="13"/>
      <c r="F39" s="13"/>
      <c r="G39" s="22" t="s">
        <v>135</v>
      </c>
      <c r="H39" s="22"/>
      <c r="I39" s="22"/>
      <c r="J39" s="22"/>
      <c r="K39" s="21"/>
      <c r="L39" s="17">
        <f t="shared" ref="L39:W39" si="76">+(L49-L46)*1000/L9</f>
        <v>-1844.5399480534841</v>
      </c>
      <c r="M39" s="17">
        <f t="shared" si="76"/>
        <v>-1882.8035328677315</v>
      </c>
      <c r="N39" s="17">
        <f t="shared" si="76"/>
        <v>-1927.2253398053349</v>
      </c>
      <c r="O39" s="17">
        <f t="shared" si="76"/>
        <v>-1899.7515388233369</v>
      </c>
      <c r="P39" s="17">
        <f t="shared" si="76"/>
        <v>-1853.8954750209837</v>
      </c>
      <c r="Q39" s="17">
        <f t="shared" si="76"/>
        <v>-1853.5399332370082</v>
      </c>
      <c r="R39" s="17">
        <f t="shared" si="76"/>
        <v>-1885.8002229132419</v>
      </c>
      <c r="S39" s="17">
        <f t="shared" si="76"/>
        <v>-1886.6293695035317</v>
      </c>
      <c r="T39" s="17">
        <f t="shared" si="76"/>
        <v>-1859.0633089690878</v>
      </c>
      <c r="U39" s="17">
        <f t="shared" si="76"/>
        <v>-1833.8270073094843</v>
      </c>
      <c r="V39" s="17">
        <f t="shared" si="76"/>
        <v>-1858.6593932734193</v>
      </c>
      <c r="W39" s="17">
        <f t="shared" si="76"/>
        <v>-1951.9810762862212</v>
      </c>
      <c r="X39" s="17">
        <f>+(X49-X46)*1000/X9</f>
        <v>-1921.460615160699</v>
      </c>
      <c r="Y39" s="17">
        <f>+(Y49-Y46)*1000/Y9</f>
        <v>-1891.4605241963318</v>
      </c>
      <c r="Z39" s="17">
        <f>+(Z49-Z46)*1000/Z9</f>
        <v>-1890.2325277718189</v>
      </c>
    </row>
    <row r="40" spans="3:31" s="7" customFormat="1" ht="14.1" customHeight="1" x14ac:dyDescent="0.25">
      <c r="D40" s="52" t="s">
        <v>173</v>
      </c>
      <c r="E40" s="13"/>
      <c r="F40" s="13"/>
      <c r="G40" s="22" t="s">
        <v>136</v>
      </c>
      <c r="H40" s="22"/>
      <c r="I40" s="22"/>
      <c r="J40" s="22"/>
      <c r="K40" s="21"/>
      <c r="L40" s="56">
        <f t="shared" ref="L40:V40" si="77">+(L48*1000/(L39*L9))</f>
        <v>0.38936939392239062</v>
      </c>
      <c r="M40" s="56">
        <f t="shared" si="77"/>
        <v>0.38302159239732697</v>
      </c>
      <c r="N40" s="56">
        <f t="shared" si="77"/>
        <v>0.38860816555454797</v>
      </c>
      <c r="O40" s="56">
        <f t="shared" si="77"/>
        <v>0.38067917297947518</v>
      </c>
      <c r="P40" s="56">
        <f t="shared" si="77"/>
        <v>0.39096656665237889</v>
      </c>
      <c r="Q40" s="56">
        <f t="shared" si="77"/>
        <v>0.39583198933402153</v>
      </c>
      <c r="R40" s="56">
        <f t="shared" si="77"/>
        <v>0.38652881343124473</v>
      </c>
      <c r="S40" s="56">
        <f t="shared" si="77"/>
        <v>0.37609668421361409</v>
      </c>
      <c r="T40" s="56">
        <f t="shared" si="77"/>
        <v>0.3760862720805998</v>
      </c>
      <c r="U40" s="56">
        <f t="shared" si="77"/>
        <v>0.36616268244415395</v>
      </c>
      <c r="V40" s="56">
        <f t="shared" si="77"/>
        <v>0.3705962774886245</v>
      </c>
      <c r="W40" s="56">
        <f t="shared" ref="W40:X40" si="78">+(W48*1000/(W39*W9))</f>
        <v>0.36151720794958797</v>
      </c>
      <c r="X40" s="56">
        <f t="shared" si="78"/>
        <v>0.35364450495714039</v>
      </c>
      <c r="Y40" s="56">
        <f t="shared" ref="Y40:Z40" si="79">+(Y48*1000/(Y39*Y9))</f>
        <v>0.35455708953589665</v>
      </c>
      <c r="Z40" s="56">
        <f t="shared" si="79"/>
        <v>0.36322366554408297</v>
      </c>
    </row>
    <row r="41" spans="3:31" s="7" customFormat="1" ht="14.1" customHeight="1" x14ac:dyDescent="0.25">
      <c r="D41" s="13" t="s">
        <v>147</v>
      </c>
      <c r="E41" s="13"/>
      <c r="F41" s="13"/>
      <c r="G41" s="22" t="s">
        <v>135</v>
      </c>
      <c r="H41" s="22"/>
      <c r="I41" s="22"/>
      <c r="J41" s="22"/>
      <c r="K41" s="21"/>
      <c r="L41" s="17">
        <f t="shared" ref="L41:W41" si="80">+L38+L39</f>
        <v>-1374.6014065973059</v>
      </c>
      <c r="M41" s="17">
        <f t="shared" si="80"/>
        <v>-1423.4918195436064</v>
      </c>
      <c r="N41" s="17">
        <f t="shared" si="80"/>
        <v>-1405.1449381506307</v>
      </c>
      <c r="O41" s="17">
        <f t="shared" si="80"/>
        <v>-1425.3185006441586</v>
      </c>
      <c r="P41" s="17">
        <f t="shared" si="80"/>
        <v>-1389.910056667776</v>
      </c>
      <c r="Q41" s="17">
        <f t="shared" si="80"/>
        <v>-1406.1232624184142</v>
      </c>
      <c r="R41" s="17">
        <f t="shared" si="80"/>
        <v>-1427.8102082050395</v>
      </c>
      <c r="S41" s="17">
        <f t="shared" si="80"/>
        <v>-1438.5653337626532</v>
      </c>
      <c r="T41" s="17">
        <f t="shared" si="80"/>
        <v>-1404.3988883813004</v>
      </c>
      <c r="U41" s="17">
        <f t="shared" si="80"/>
        <v>-1392.0439968467058</v>
      </c>
      <c r="V41" s="17">
        <f t="shared" si="80"/>
        <v>-1434.5394607746948</v>
      </c>
      <c r="W41" s="17">
        <f t="shared" si="80"/>
        <v>-1523.0845653459492</v>
      </c>
      <c r="X41" s="17">
        <f t="shared" ref="X41:Y41" si="81">+X38+X39</f>
        <v>-1468.9241596580598</v>
      </c>
      <c r="Y41" s="17">
        <f t="shared" si="81"/>
        <v>-1473.9029385369445</v>
      </c>
      <c r="Z41" s="17">
        <f t="shared" ref="Z41" si="82">+Z38+Z39</f>
        <v>-1485.9205506794888</v>
      </c>
    </row>
    <row r="42" spans="3:31" s="7" customFormat="1" ht="14.1" customHeight="1" x14ac:dyDescent="0.25">
      <c r="D42" s="13" t="s">
        <v>194</v>
      </c>
      <c r="E42" s="13"/>
      <c r="F42" s="13"/>
      <c r="G42" s="22" t="s">
        <v>141</v>
      </c>
      <c r="H42" s="22"/>
      <c r="I42" s="22"/>
      <c r="J42" s="22"/>
      <c r="K42" s="13"/>
      <c r="L42" s="175">
        <f t="shared" ref="L42:V42" si="83">+(-L41/(L23*12))</f>
        <v>3.6402973881562088</v>
      </c>
      <c r="M42" s="175">
        <f t="shared" si="83"/>
        <v>3.7743010704976756</v>
      </c>
      <c r="N42" s="175">
        <f t="shared" si="83"/>
        <v>3.7508865916535461</v>
      </c>
      <c r="O42" s="175">
        <f t="shared" si="83"/>
        <v>3.8570603813860851</v>
      </c>
      <c r="P42" s="175">
        <f t="shared" si="83"/>
        <v>3.6464173103998223</v>
      </c>
      <c r="Q42" s="175">
        <f t="shared" si="83"/>
        <v>3.7058640673626022</v>
      </c>
      <c r="R42" s="175">
        <f t="shared" si="83"/>
        <v>3.7500867936636646</v>
      </c>
      <c r="S42" s="175">
        <f t="shared" si="83"/>
        <v>3.8080705316500176</v>
      </c>
      <c r="T42" s="175">
        <f t="shared" si="83"/>
        <v>3.5334659516022726</v>
      </c>
      <c r="U42" s="175">
        <f t="shared" si="83"/>
        <v>3.4944770577204198</v>
      </c>
      <c r="V42" s="175">
        <f t="shared" si="83"/>
        <v>3.6017432330538184</v>
      </c>
      <c r="W42" s="175">
        <f t="shared" ref="W42:X42" si="84">+(-W41/(W23*12))</f>
        <v>3.8558930701044734</v>
      </c>
      <c r="X42" s="175">
        <f t="shared" si="84"/>
        <v>3.557890022871971</v>
      </c>
      <c r="Y42" s="175">
        <f t="shared" ref="Y42:Z42" si="85">+(-Y41/(Y23*12))</f>
        <v>3.5697443391993295</v>
      </c>
      <c r="Z42" s="175">
        <f t="shared" si="85"/>
        <v>3.5985614871389147</v>
      </c>
    </row>
    <row r="43" spans="3:31" s="20" customFormat="1" ht="14.1" customHeight="1" x14ac:dyDescent="0.25">
      <c r="D43" s="13" t="s">
        <v>369</v>
      </c>
      <c r="E43" s="28"/>
      <c r="F43" s="28"/>
      <c r="G43" s="22" t="s">
        <v>136</v>
      </c>
      <c r="H43" s="28"/>
      <c r="I43" s="300"/>
      <c r="J43" s="300"/>
      <c r="K43" s="300"/>
      <c r="L43" s="300">
        <f t="shared" ref="L43:Y43" si="86">+-L49/(L31+L33)</f>
        <v>0.71718073001709981</v>
      </c>
      <c r="M43" s="300">
        <f t="shared" si="86"/>
        <v>0.7363991576447263</v>
      </c>
      <c r="N43" s="300">
        <f t="shared" si="86"/>
        <v>0.68494385120878098</v>
      </c>
      <c r="O43" s="300">
        <f t="shared" si="86"/>
        <v>0.68368703192360702</v>
      </c>
      <c r="P43" s="300">
        <f t="shared" si="86"/>
        <v>0.65288758763078991</v>
      </c>
      <c r="Q43" s="300">
        <f t="shared" si="86"/>
        <v>0.64671011324524852</v>
      </c>
      <c r="R43" s="300">
        <f t="shared" si="86"/>
        <v>0.62373191104312886</v>
      </c>
      <c r="S43" s="300">
        <f t="shared" si="86"/>
        <v>0.63168975656742166</v>
      </c>
      <c r="T43" s="300">
        <f t="shared" si="86"/>
        <v>0.60950001032609813</v>
      </c>
      <c r="U43" s="300">
        <f t="shared" si="86"/>
        <v>0.60508152912217805</v>
      </c>
      <c r="V43" s="300">
        <f t="shared" si="86"/>
        <v>0.57762414569588749</v>
      </c>
      <c r="W43" s="300">
        <f t="shared" si="86"/>
        <v>0.63978426244624442</v>
      </c>
      <c r="X43" s="300">
        <f t="shared" si="86"/>
        <v>0.59478220002499049</v>
      </c>
      <c r="Y43" s="300">
        <f t="shared" si="86"/>
        <v>0.58542439370369481</v>
      </c>
      <c r="Z43" s="300">
        <f t="shared" ref="Z43" si="87">+-Z49/(Z31+Z33)</f>
        <v>0.56563110243209658</v>
      </c>
      <c r="AB43" s="7"/>
    </row>
    <row r="44" spans="3:31" s="7" customFormat="1" ht="14.1" customHeight="1" x14ac:dyDescent="0.25">
      <c r="D44" s="53"/>
      <c r="E44" s="28"/>
      <c r="F44" s="54"/>
      <c r="G44" s="43"/>
      <c r="H44" s="57"/>
      <c r="I44" s="57"/>
      <c r="J44" s="57"/>
      <c r="K44" s="28"/>
      <c r="L44" s="28"/>
      <c r="M44" s="55"/>
      <c r="N44" s="55"/>
      <c r="O44" s="55"/>
      <c r="P44" s="55"/>
      <c r="Q44" s="55"/>
      <c r="R44" s="55"/>
      <c r="S44" s="55"/>
      <c r="T44" s="55"/>
      <c r="U44" s="55"/>
      <c r="V44" s="55"/>
      <c r="W44" s="55"/>
      <c r="X44" s="55"/>
      <c r="Y44" s="55"/>
      <c r="Z44" s="55"/>
    </row>
    <row r="45" spans="3:31" s="7" customFormat="1" ht="14.1" customHeight="1" x14ac:dyDescent="0.25">
      <c r="D45" s="33" t="s">
        <v>144</v>
      </c>
      <c r="E45" s="12"/>
      <c r="F45" s="12"/>
      <c r="G45" s="39"/>
      <c r="H45" s="39"/>
      <c r="I45" s="39"/>
      <c r="J45" s="39"/>
      <c r="K45" s="12"/>
      <c r="L45" s="12"/>
      <c r="M45" s="12"/>
      <c r="N45" s="12"/>
      <c r="O45" s="12"/>
      <c r="P45" s="12"/>
      <c r="Q45" s="12"/>
      <c r="R45" s="12"/>
      <c r="S45" s="12"/>
      <c r="T45" s="12"/>
      <c r="U45" s="12"/>
      <c r="V45" s="12"/>
      <c r="W45" s="12"/>
      <c r="X45" s="12"/>
      <c r="Y45" s="12"/>
      <c r="Z45" s="12"/>
    </row>
    <row r="46" spans="3:31" s="20" customFormat="1" ht="14.1" customHeight="1" x14ac:dyDescent="0.25">
      <c r="D46" s="13" t="s">
        <v>160</v>
      </c>
      <c r="E46" s="13"/>
      <c r="F46" s="13"/>
      <c r="G46" s="22" t="s">
        <v>134</v>
      </c>
      <c r="H46" s="44">
        <v>91.310487966743366</v>
      </c>
      <c r="I46" s="44">
        <v>99.11087601290798</v>
      </c>
      <c r="J46" s="44">
        <v>90.731520440311414</v>
      </c>
      <c r="K46" s="44">
        <v>92.338649906337082</v>
      </c>
      <c r="L46" s="44">
        <v>95.350999999999999</v>
      </c>
      <c r="M46" s="44">
        <v>94.44</v>
      </c>
      <c r="N46" s="44">
        <v>103.36199999999999</v>
      </c>
      <c r="O46" s="44">
        <v>92.801000000000002</v>
      </c>
      <c r="P46" s="44">
        <v>93.423000000000002</v>
      </c>
      <c r="Q46" s="44">
        <v>89.801000000000002</v>
      </c>
      <c r="R46" s="44">
        <v>89.99</v>
      </c>
      <c r="S46" s="44">
        <v>89.058999999999997</v>
      </c>
      <c r="T46" s="44">
        <v>95.545000000000002</v>
      </c>
      <c r="U46" s="44">
        <v>94.709000000000003</v>
      </c>
      <c r="V46" s="44">
        <v>86.456000000000003</v>
      </c>
      <c r="W46" s="44">
        <v>90.658000000000001</v>
      </c>
      <c r="X46" s="44">
        <v>98.251999999999995</v>
      </c>
      <c r="Y46" s="44">
        <v>90.728999999999999</v>
      </c>
      <c r="Z46" s="44">
        <v>86.694999999999993</v>
      </c>
    </row>
    <row r="47" spans="3:31" s="20" customFormat="1" ht="14.1" customHeight="1" x14ac:dyDescent="0.25">
      <c r="D47" s="13" t="s">
        <v>12</v>
      </c>
      <c r="E47" s="13"/>
      <c r="F47" s="13"/>
      <c r="G47" s="22" t="s">
        <v>134</v>
      </c>
      <c r="H47" s="44">
        <v>-89.687953492753508</v>
      </c>
      <c r="I47" s="44">
        <v>-101.83601559458519</v>
      </c>
      <c r="J47" s="44">
        <v>-103.97456653307324</v>
      </c>
      <c r="K47" s="44">
        <v>-125.64100000000001</v>
      </c>
      <c r="L47" s="44">
        <v>-133.18299999999999</v>
      </c>
      <c r="M47" s="44">
        <v>-144.40899999999999</v>
      </c>
      <c r="N47" s="44">
        <v>-129.917</v>
      </c>
      <c r="O47" s="44">
        <v>-137.33799999999999</v>
      </c>
      <c r="P47" s="44">
        <v>-133.917</v>
      </c>
      <c r="Q47" s="44">
        <v>-134.964</v>
      </c>
      <c r="R47" s="44">
        <v>-137.32499999999999</v>
      </c>
      <c r="S47" s="44">
        <v>-144.90100000000001</v>
      </c>
      <c r="T47" s="44">
        <v>-148.19999999999999</v>
      </c>
      <c r="U47" s="44">
        <v>-154.47399999999999</v>
      </c>
      <c r="V47" s="44">
        <v>-152.01499999999999</v>
      </c>
      <c r="W47" s="44">
        <v>-172.78</v>
      </c>
      <c r="X47" s="44">
        <v>-171.392</v>
      </c>
      <c r="Y47" s="44">
        <v>-174.53899999999999</v>
      </c>
      <c r="Z47" s="44">
        <v>-171.4</v>
      </c>
    </row>
    <row r="48" spans="3:31" s="7" customFormat="1" ht="14.1" customHeight="1" x14ac:dyDescent="0.25">
      <c r="D48" s="13" t="s">
        <v>142</v>
      </c>
      <c r="E48" s="13"/>
      <c r="F48" s="13"/>
      <c r="G48" s="22" t="s">
        <v>134</v>
      </c>
      <c r="H48" s="44">
        <v>-134.73099999999999</v>
      </c>
      <c r="I48" s="44">
        <v>-136.36799999999999</v>
      </c>
      <c r="J48" s="44">
        <v>-135.06399999999999</v>
      </c>
      <c r="K48" s="44">
        <v>-140.27699999999999</v>
      </c>
      <c r="L48" s="44">
        <v>-145.72499999999999</v>
      </c>
      <c r="M48" s="44">
        <v>-148.27799999999999</v>
      </c>
      <c r="N48" s="44">
        <v>-148.27500000000001</v>
      </c>
      <c r="O48" s="44">
        <v>-141.46</v>
      </c>
      <c r="P48" s="44">
        <v>-145.94</v>
      </c>
      <c r="Q48" s="44">
        <v>-147.25899999999999</v>
      </c>
      <c r="R48" s="44">
        <v>-143.22399999999999</v>
      </c>
      <c r="S48" s="44">
        <v>-141.03399999999999</v>
      </c>
      <c r="T48" s="44">
        <v>-146.92599999999999</v>
      </c>
      <c r="U48" s="44">
        <v>-143.95099999999999</v>
      </c>
      <c r="V48" s="44">
        <v>-140.41300000000001</v>
      </c>
      <c r="W48" s="44">
        <v>-149.16200000000001</v>
      </c>
      <c r="X48" s="44">
        <v>-147.53200000000001</v>
      </c>
      <c r="Y48" s="44">
        <v>-145.71799999999999</v>
      </c>
      <c r="Z48" s="44">
        <v>-147.22</v>
      </c>
    </row>
    <row r="49" spans="3:31" s="20" customFormat="1" ht="14.1" customHeight="1" x14ac:dyDescent="0.25">
      <c r="D49" s="13" t="s">
        <v>377</v>
      </c>
      <c r="E49" s="13"/>
      <c r="F49" s="13"/>
      <c r="G49" s="22" t="s">
        <v>134</v>
      </c>
      <c r="H49" s="22"/>
      <c r="I49" s="22"/>
      <c r="J49" s="22"/>
      <c r="K49" s="23"/>
      <c r="L49" s="17">
        <f t="shared" ref="L49:T49" si="88">L47+L48</f>
        <v>-278.90800000000002</v>
      </c>
      <c r="M49" s="17">
        <f t="shared" si="88"/>
        <v>-292.68700000000001</v>
      </c>
      <c r="N49" s="17">
        <f t="shared" si="88"/>
        <v>-278.19200000000001</v>
      </c>
      <c r="O49" s="17">
        <f t="shared" si="88"/>
        <v>-278.798</v>
      </c>
      <c r="P49" s="17">
        <f t="shared" si="88"/>
        <v>-279.85699999999997</v>
      </c>
      <c r="Q49" s="17">
        <f t="shared" si="88"/>
        <v>-282.22299999999996</v>
      </c>
      <c r="R49" s="17">
        <f t="shared" si="88"/>
        <v>-280.54899999999998</v>
      </c>
      <c r="S49" s="17">
        <f t="shared" si="88"/>
        <v>-285.935</v>
      </c>
      <c r="T49" s="17">
        <f t="shared" si="88"/>
        <v>-295.12599999999998</v>
      </c>
      <c r="U49" s="17">
        <f t="shared" ref="U49:W49" si="89">U47+U48</f>
        <v>-298.42499999999995</v>
      </c>
      <c r="V49" s="17">
        <f t="shared" si="89"/>
        <v>-292.428</v>
      </c>
      <c r="W49" s="17">
        <f t="shared" si="89"/>
        <v>-321.94200000000001</v>
      </c>
      <c r="X49" s="17">
        <f t="shared" ref="X49:Y49" si="90">X47+X48</f>
        <v>-318.92399999999998</v>
      </c>
      <c r="Y49" s="17">
        <f t="shared" si="90"/>
        <v>-320.25699999999995</v>
      </c>
      <c r="Z49" s="17">
        <f t="shared" ref="Z49" si="91">Z47+Z48</f>
        <v>-318.62</v>
      </c>
      <c r="AB49" s="356"/>
      <c r="AC49" s="353"/>
      <c r="AD49" s="357"/>
      <c r="AE49" s="354"/>
    </row>
    <row r="50" spans="3:31" s="7" customFormat="1" ht="14.1" customHeight="1" x14ac:dyDescent="0.25">
      <c r="G50" s="41"/>
      <c r="H50" s="41"/>
      <c r="I50" s="41"/>
      <c r="J50" s="41"/>
    </row>
    <row r="51" spans="3:31" s="7" customFormat="1" ht="14.1" customHeight="1" x14ac:dyDescent="0.25">
      <c r="C51" s="46" t="s">
        <v>282</v>
      </c>
      <c r="G51" s="41"/>
      <c r="H51" s="41"/>
      <c r="I51" s="41"/>
      <c r="J51" s="41"/>
    </row>
    <row r="52" spans="3:31" s="7" customFormat="1" ht="14.1" customHeight="1" x14ac:dyDescent="0.25">
      <c r="D52" s="33" t="s">
        <v>143</v>
      </c>
      <c r="E52" s="12"/>
      <c r="F52" s="12"/>
      <c r="G52" s="39"/>
      <c r="H52" s="39"/>
      <c r="I52" s="39"/>
      <c r="J52" s="39"/>
      <c r="K52" s="12"/>
      <c r="L52" s="12"/>
      <c r="M52" s="12"/>
      <c r="N52" s="12"/>
      <c r="O52" s="12"/>
      <c r="P52" s="12"/>
      <c r="Q52" s="12"/>
      <c r="R52" s="12"/>
      <c r="S52" s="12"/>
      <c r="T52" s="12"/>
      <c r="U52" s="12"/>
      <c r="V52" s="12"/>
      <c r="W52" s="12"/>
      <c r="X52" s="12"/>
      <c r="Y52" s="12"/>
      <c r="Z52" s="12"/>
    </row>
    <row r="53" spans="3:31" s="20" customFormat="1" ht="14.1" customHeight="1" x14ac:dyDescent="0.25">
      <c r="D53" s="13" t="s">
        <v>161</v>
      </c>
      <c r="E53" s="13"/>
      <c r="F53" s="13"/>
      <c r="G53" s="22" t="s">
        <v>134</v>
      </c>
      <c r="H53" s="22"/>
      <c r="I53" s="22"/>
      <c r="J53" s="22"/>
      <c r="K53" s="44">
        <v>23.808</v>
      </c>
      <c r="L53" s="44">
        <v>19.803000000000001</v>
      </c>
      <c r="M53" s="44">
        <v>21.847999999999999</v>
      </c>
      <c r="N53" s="44">
        <v>20.625</v>
      </c>
      <c r="O53" s="44">
        <v>20.632999999999999</v>
      </c>
      <c r="P53" s="44">
        <v>20.957000000000001</v>
      </c>
      <c r="Q53" s="44">
        <v>23.373000000000001</v>
      </c>
      <c r="R53" s="44">
        <v>25.19</v>
      </c>
      <c r="S53" s="44">
        <v>22.885000000000002</v>
      </c>
      <c r="T53" s="44">
        <v>22.187000000000001</v>
      </c>
      <c r="U53" s="44">
        <v>22.821999999999999</v>
      </c>
      <c r="V53" s="44">
        <v>23.082000000000001</v>
      </c>
      <c r="W53" s="44">
        <v>24.748999999999999</v>
      </c>
      <c r="X53" s="44">
        <v>24.672999999999998</v>
      </c>
      <c r="Y53" s="44">
        <v>30.533000000000001</v>
      </c>
      <c r="Z53" s="44">
        <v>29.7</v>
      </c>
    </row>
    <row r="54" spans="3:31" s="20" customFormat="1" ht="14.1" customHeight="1" x14ac:dyDescent="0.25">
      <c r="D54" s="13" t="s">
        <v>14</v>
      </c>
      <c r="E54" s="13"/>
      <c r="F54" s="13"/>
      <c r="G54" s="22" t="s">
        <v>134</v>
      </c>
      <c r="H54" s="22"/>
      <c r="I54" s="22"/>
      <c r="J54" s="22"/>
      <c r="K54" s="44">
        <v>-3.601</v>
      </c>
      <c r="L54" s="44">
        <v>0.67</v>
      </c>
      <c r="M54" s="44">
        <v>0.26</v>
      </c>
      <c r="N54" s="44">
        <v>1.623</v>
      </c>
      <c r="O54" s="44">
        <v>-0.129</v>
      </c>
      <c r="P54" s="44">
        <v>4.5339999999999998</v>
      </c>
      <c r="Q54" s="44">
        <v>0.44600000000000001</v>
      </c>
      <c r="R54" s="44">
        <v>2.4409999999999998</v>
      </c>
      <c r="S54" s="44">
        <v>-1.1120000000000001</v>
      </c>
      <c r="T54" s="44">
        <v>4.1340000000000003</v>
      </c>
      <c r="U54" s="44">
        <v>4.8730000000000002</v>
      </c>
      <c r="V54" s="44">
        <v>5.0519999999999996</v>
      </c>
      <c r="W54" s="44">
        <v>5.5359999999999996</v>
      </c>
      <c r="X54" s="44">
        <v>6.2080000000000002</v>
      </c>
      <c r="Y54" s="44">
        <v>5.1459999999999999</v>
      </c>
      <c r="Z54" s="44">
        <v>5.5</v>
      </c>
    </row>
    <row r="55" spans="3:31" s="7" customFormat="1" ht="14.1" customHeight="1" x14ac:dyDescent="0.25">
      <c r="D55" s="13" t="s">
        <v>148</v>
      </c>
      <c r="E55" s="13"/>
      <c r="F55" s="13"/>
      <c r="G55" s="22" t="s">
        <v>134</v>
      </c>
      <c r="H55" s="22"/>
      <c r="I55" s="22"/>
      <c r="J55" s="22"/>
      <c r="K55" s="13"/>
      <c r="L55" s="44">
        <v>-1.6</v>
      </c>
      <c r="M55" s="44">
        <v>-1.1000000000000001</v>
      </c>
      <c r="N55" s="44">
        <v>-1.5</v>
      </c>
      <c r="O55" s="44">
        <v>-4.3</v>
      </c>
      <c r="P55" s="44">
        <v>-4.5999999999999996</v>
      </c>
      <c r="Q55" s="44">
        <v>-4.8</v>
      </c>
      <c r="R55" s="44">
        <v>-2.8</v>
      </c>
      <c r="S55" s="44">
        <v>-5.0999999999999996</v>
      </c>
      <c r="T55" s="44">
        <v>-4.5999999999999996</v>
      </c>
      <c r="U55" s="44">
        <v>-4.8</v>
      </c>
      <c r="V55" s="44">
        <v>-3.1</v>
      </c>
      <c r="W55" s="44">
        <v>-4.2</v>
      </c>
      <c r="X55" s="44">
        <v>-1.5</v>
      </c>
      <c r="Y55" s="44">
        <v>-1.4</v>
      </c>
      <c r="Z55" s="44">
        <v>-1</v>
      </c>
    </row>
    <row r="56" spans="3:31" s="20" customFormat="1" ht="14.1" customHeight="1" x14ac:dyDescent="0.25">
      <c r="D56" s="13" t="s">
        <v>380</v>
      </c>
      <c r="E56" s="13"/>
      <c r="F56" s="13"/>
      <c r="G56" s="22" t="s">
        <v>134</v>
      </c>
      <c r="H56" s="22"/>
      <c r="I56" s="22"/>
      <c r="J56" s="22"/>
      <c r="K56" s="23"/>
      <c r="L56" s="17">
        <f t="shared" ref="L56:T56" si="92">L54+L55</f>
        <v>-0.93</v>
      </c>
      <c r="M56" s="17">
        <f t="shared" si="92"/>
        <v>-0.84000000000000008</v>
      </c>
      <c r="N56" s="17">
        <f t="shared" si="92"/>
        <v>0.123</v>
      </c>
      <c r="O56" s="17">
        <f t="shared" si="92"/>
        <v>-4.4290000000000003</v>
      </c>
      <c r="P56" s="17">
        <f t="shared" si="92"/>
        <v>-6.5999999999999837E-2</v>
      </c>
      <c r="Q56" s="17">
        <f t="shared" si="92"/>
        <v>-4.3540000000000001</v>
      </c>
      <c r="R56" s="17">
        <f t="shared" si="92"/>
        <v>-0.35899999999999999</v>
      </c>
      <c r="S56" s="17">
        <f t="shared" si="92"/>
        <v>-6.2119999999999997</v>
      </c>
      <c r="T56" s="17">
        <f t="shared" si="92"/>
        <v>-0.4659999999999993</v>
      </c>
      <c r="U56" s="17">
        <f t="shared" ref="U56:W56" si="93">U54+U55</f>
        <v>7.3000000000000398E-2</v>
      </c>
      <c r="V56" s="17">
        <f t="shared" si="93"/>
        <v>1.9519999999999995</v>
      </c>
      <c r="W56" s="17">
        <f t="shared" si="93"/>
        <v>1.3359999999999994</v>
      </c>
      <c r="X56" s="17">
        <f t="shared" ref="X56:Y56" si="94">X54+X55</f>
        <v>4.7080000000000002</v>
      </c>
      <c r="Y56" s="17">
        <f t="shared" si="94"/>
        <v>3.746</v>
      </c>
      <c r="Z56" s="17">
        <f t="shared" ref="Z56" si="95">Z54+Z55</f>
        <v>4.5</v>
      </c>
    </row>
    <row r="57" spans="3:31" s="7" customFormat="1" ht="14.1" customHeight="1" x14ac:dyDescent="0.25">
      <c r="G57" s="41"/>
      <c r="H57" s="41"/>
      <c r="I57" s="41"/>
      <c r="J57" s="41"/>
    </row>
    <row r="58" spans="3:31" s="7" customFormat="1" ht="14.1" customHeight="1" x14ac:dyDescent="0.25">
      <c r="C58" s="46" t="s">
        <v>8</v>
      </c>
      <c r="D58" s="46"/>
      <c r="G58" s="41"/>
      <c r="H58" s="41"/>
      <c r="I58" s="41"/>
      <c r="J58" s="41"/>
      <c r="K58" s="50"/>
      <c r="L58" s="50"/>
      <c r="M58" s="50"/>
      <c r="N58" s="50"/>
      <c r="O58" s="50"/>
      <c r="P58" s="50"/>
      <c r="Q58" s="50"/>
      <c r="R58" s="50"/>
      <c r="S58" s="50"/>
      <c r="T58" s="50"/>
      <c r="U58" s="50"/>
      <c r="V58" s="50"/>
      <c r="W58" s="50"/>
      <c r="X58" s="50"/>
      <c r="Y58" s="50"/>
      <c r="Z58" s="50"/>
    </row>
    <row r="59" spans="3:31" s="7" customFormat="1" ht="14.1" customHeight="1" x14ac:dyDescent="0.25">
      <c r="D59" s="96" t="s">
        <v>149</v>
      </c>
      <c r="E59" s="12"/>
      <c r="F59" s="12"/>
      <c r="G59" s="39"/>
      <c r="H59" s="39"/>
      <c r="I59" s="39"/>
      <c r="J59" s="39"/>
      <c r="K59" s="12"/>
      <c r="L59" s="224"/>
      <c r="M59" s="224"/>
      <c r="N59" s="224"/>
      <c r="O59" s="12"/>
      <c r="P59" s="12"/>
      <c r="Q59" s="12"/>
      <c r="R59" s="12"/>
      <c r="S59" s="12"/>
      <c r="T59" s="12"/>
      <c r="U59" s="12"/>
      <c r="V59" s="12"/>
      <c r="W59" s="12"/>
      <c r="X59" s="12"/>
      <c r="Y59" s="12"/>
      <c r="Z59" s="12"/>
    </row>
    <row r="60" spans="3:31" s="20" customFormat="1" ht="14.1" customHeight="1" x14ac:dyDescent="0.25">
      <c r="D60" s="13" t="s">
        <v>186</v>
      </c>
      <c r="E60" s="13"/>
      <c r="F60" s="13"/>
      <c r="G60" s="22" t="s">
        <v>134</v>
      </c>
      <c r="H60" s="5">
        <v>596.32299999999998</v>
      </c>
      <c r="I60" s="5">
        <v>626.13300000000004</v>
      </c>
      <c r="J60" s="5">
        <v>633.77700000000004</v>
      </c>
      <c r="K60" s="17">
        <f t="shared" ref="K60:Y60" si="96">+K29+K46+K53</f>
        <v>652.61464990633704</v>
      </c>
      <c r="L60" s="17">
        <f t="shared" si="96"/>
        <v>682.01499999999999</v>
      </c>
      <c r="M60" s="17">
        <f t="shared" si="96"/>
        <v>698.33600000000001</v>
      </c>
      <c r="N60" s="17">
        <f t="shared" si="96"/>
        <v>721.97899999999993</v>
      </c>
      <c r="O60" s="17">
        <f t="shared" si="96"/>
        <v>724.69100000000003</v>
      </c>
      <c r="P60" s="17">
        <f t="shared" si="96"/>
        <v>757.86900000000003</v>
      </c>
      <c r="Q60" s="17">
        <f t="shared" si="96"/>
        <v>765.74500000000012</v>
      </c>
      <c r="R60" s="17">
        <f t="shared" si="96"/>
        <v>780.98500000000001</v>
      </c>
      <c r="S60" s="17">
        <f t="shared" si="96"/>
        <v>785.37399999999991</v>
      </c>
      <c r="T60" s="17">
        <f t="shared" si="96"/>
        <v>834.43</v>
      </c>
      <c r="U60" s="17">
        <f t="shared" si="96"/>
        <v>849.08900000000006</v>
      </c>
      <c r="V60" s="17">
        <f t="shared" si="96"/>
        <v>854.26900000000001</v>
      </c>
      <c r="W60" s="17">
        <f t="shared" si="96"/>
        <v>870.22900000000004</v>
      </c>
      <c r="X60" s="17">
        <f t="shared" si="96"/>
        <v>919.89799999999991</v>
      </c>
      <c r="Y60" s="17">
        <f t="shared" si="96"/>
        <v>927.85300000000007</v>
      </c>
      <c r="Z60" s="17">
        <f t="shared" ref="Z60" si="97">+Z29+Z46+Z53</f>
        <v>932.99500000000012</v>
      </c>
    </row>
    <row r="61" spans="3:31" s="7" customFormat="1" ht="14.1" customHeight="1" x14ac:dyDescent="0.25">
      <c r="D61" s="34" t="s">
        <v>138</v>
      </c>
      <c r="E61" s="19"/>
      <c r="F61" s="19"/>
      <c r="G61" s="42" t="s">
        <v>136</v>
      </c>
      <c r="H61" s="22"/>
      <c r="I61" s="22"/>
      <c r="J61" s="22"/>
      <c r="K61" s="13"/>
      <c r="L61" s="36">
        <f t="shared" ref="L61:N61" si="98">+IFERROR(L60/H60-1,"n.a.")</f>
        <v>0.14370064545556693</v>
      </c>
      <c r="M61" s="36">
        <f t="shared" si="98"/>
        <v>0.11531575559825136</v>
      </c>
      <c r="N61" s="36">
        <f t="shared" si="98"/>
        <v>0.13916882436566791</v>
      </c>
      <c r="O61" s="36">
        <f>+IFERROR(O60/K60-1,"n.a.")</f>
        <v>0.11044243353103922</v>
      </c>
      <c r="P61" s="36">
        <f>+IFERROR(P60/L60-1,"n.a.")</f>
        <v>0.11122042770320317</v>
      </c>
      <c r="Q61" s="36">
        <f t="shared" ref="Q61" si="99">+IFERROR(Q60/M60-1,"n.a.")</f>
        <v>9.652803235118923E-2</v>
      </c>
      <c r="R61" s="36">
        <f t="shared" ref="R61" si="100">+IFERROR(R60/N60-1,"n.a.")</f>
        <v>8.1728138907087411E-2</v>
      </c>
      <c r="S61" s="36">
        <f t="shared" ref="S61" si="101">+IFERROR(S60/O60-1,"n.a.")</f>
        <v>8.3736378677256695E-2</v>
      </c>
      <c r="T61" s="36">
        <f t="shared" ref="T61" si="102">+IFERROR(T60/P60-1,"n.a.")</f>
        <v>0.10102141663005071</v>
      </c>
      <c r="U61" s="36">
        <f t="shared" ref="U61" si="103">+IFERROR(U60/Q60-1,"n.a.")</f>
        <v>0.10884041031936209</v>
      </c>
      <c r="V61" s="36">
        <f t="shared" ref="V61:Z61" si="104">+IFERROR(V60/R60-1,"n.a.")</f>
        <v>9.383534895036405E-2</v>
      </c>
      <c r="W61" s="36">
        <f t="shared" si="104"/>
        <v>0.10804406562987845</v>
      </c>
      <c r="X61" s="36">
        <f t="shared" si="104"/>
        <v>0.10242680632287904</v>
      </c>
      <c r="Y61" s="36">
        <f t="shared" si="104"/>
        <v>9.276294946701702E-2</v>
      </c>
      <c r="Z61" s="36">
        <f t="shared" si="104"/>
        <v>9.2155983653861018E-2</v>
      </c>
    </row>
    <row r="62" spans="3:31" s="20" customFormat="1" ht="14.1" customHeight="1" x14ac:dyDescent="0.25">
      <c r="D62" s="13" t="s">
        <v>1</v>
      </c>
      <c r="E62" s="13"/>
      <c r="F62" s="13"/>
      <c r="G62" s="22" t="s">
        <v>134</v>
      </c>
      <c r="H62" s="22"/>
      <c r="I62" s="22"/>
      <c r="J62" s="22"/>
      <c r="K62" s="17">
        <f>+K31+K47+K54</f>
        <v>251.10499999999996</v>
      </c>
      <c r="L62" s="266">
        <f>+'Quarterly IS'!D29</f>
        <v>276.323440842298</v>
      </c>
      <c r="M62" s="266">
        <f>+'Quarterly IS'!E29</f>
        <v>276.20865135090321</v>
      </c>
      <c r="N62" s="266">
        <f>+'Quarterly IS'!F29</f>
        <v>302.15858062785242</v>
      </c>
      <c r="O62" s="266">
        <f>+'Quarterly IS'!G29</f>
        <v>297.11928953714835</v>
      </c>
      <c r="P62" s="266">
        <f>+'Quarterly IS'!H29</f>
        <v>327.80240647792709</v>
      </c>
      <c r="Q62" s="266">
        <f>+'Quarterly IS'!I29</f>
        <v>330.68059874911671</v>
      </c>
      <c r="R62" s="266">
        <f>+'Quarterly IS'!J29</f>
        <v>343.70681282174104</v>
      </c>
      <c r="S62" s="266">
        <f>+'Quarterly IS'!K29</f>
        <v>338.36643337531683</v>
      </c>
      <c r="T62" s="266">
        <f>+'Quarterly IS'!L29</f>
        <v>374.72112560804175</v>
      </c>
      <c r="U62" s="266">
        <f>+'Quarterly IS'!M29</f>
        <v>381.0163820123035</v>
      </c>
      <c r="V62" s="266">
        <f>+'Quarterly IS'!N29</f>
        <v>396.48481981590726</v>
      </c>
      <c r="W62" s="266">
        <f>+'Quarterly IS'!O29</f>
        <v>381.81933887652576</v>
      </c>
      <c r="X62" s="266">
        <f>+'Quarterly IS'!P29</f>
        <v>418.75533532740229</v>
      </c>
      <c r="Y62" s="266">
        <f>+'Quarterly IS'!Q29</f>
        <v>425.99997120736145</v>
      </c>
      <c r="Z62" s="266">
        <f>+'Quarterly IS'!R29</f>
        <v>442.6</v>
      </c>
    </row>
    <row r="63" spans="3:31" s="7" customFormat="1" ht="14.1" customHeight="1" x14ac:dyDescent="0.25">
      <c r="D63" s="52" t="s">
        <v>167</v>
      </c>
      <c r="E63" s="13"/>
      <c r="F63" s="13"/>
      <c r="G63" s="22" t="s">
        <v>136</v>
      </c>
      <c r="H63" s="22"/>
      <c r="I63" s="22"/>
      <c r="J63" s="22"/>
      <c r="K63" s="13"/>
      <c r="L63" s="51">
        <f t="shared" ref="L63:T63" si="105">+IFERROR(L62/L60,"n.a.")</f>
        <v>0.40515742445884328</v>
      </c>
      <c r="M63" s="51">
        <f t="shared" si="105"/>
        <v>0.39552400470676469</v>
      </c>
      <c r="N63" s="51">
        <f t="shared" si="105"/>
        <v>0.41851436209065979</v>
      </c>
      <c r="O63" s="51">
        <f t="shared" si="105"/>
        <v>0.40999445216947406</v>
      </c>
      <c r="P63" s="51">
        <f t="shared" si="105"/>
        <v>0.43253175216023754</v>
      </c>
      <c r="Q63" s="51">
        <f t="shared" si="105"/>
        <v>0.43184166889645592</v>
      </c>
      <c r="R63" s="51">
        <f t="shared" si="105"/>
        <v>0.44009400029672918</v>
      </c>
      <c r="S63" s="51">
        <f t="shared" si="105"/>
        <v>0.43083477855813518</v>
      </c>
      <c r="T63" s="51">
        <f t="shared" si="105"/>
        <v>0.44907436886023006</v>
      </c>
      <c r="U63" s="51">
        <f t="shared" ref="U63:V63" si="106">+IFERROR(U62/U60,"n.a.")</f>
        <v>0.4487355059508526</v>
      </c>
      <c r="V63" s="51">
        <f t="shared" si="106"/>
        <v>0.46412174597920242</v>
      </c>
      <c r="W63" s="51">
        <f t="shared" ref="W63:X63" si="107">+IFERROR(W62/W60,"n.a.")</f>
        <v>0.43875731431212445</v>
      </c>
      <c r="X63" s="51">
        <f t="shared" si="107"/>
        <v>0.45521931271445565</v>
      </c>
      <c r="Y63" s="51">
        <f t="shared" ref="Y63:Z63" si="108">+IFERROR(Y62/Y60,"n.a.")</f>
        <v>0.45912442079441618</v>
      </c>
      <c r="Z63" s="51">
        <f t="shared" si="108"/>
        <v>0.47438625073017537</v>
      </c>
    </row>
    <row r="64" spans="3:31" s="7" customFormat="1" ht="14.1" customHeight="1" x14ac:dyDescent="0.25">
      <c r="D64" s="75" t="s">
        <v>503</v>
      </c>
      <c r="E64" s="13"/>
      <c r="F64" s="13"/>
      <c r="G64" s="22" t="s">
        <v>134</v>
      </c>
      <c r="H64" s="22"/>
      <c r="I64" s="22"/>
      <c r="J64" s="22"/>
      <c r="K64" s="23"/>
      <c r="L64" s="59">
        <f t="shared" ref="L64:X64" si="109">L66-L62</f>
        <v>-141.96699953791415</v>
      </c>
      <c r="M64" s="59">
        <f t="shared" si="109"/>
        <v>-139.29344892648075</v>
      </c>
      <c r="N64" s="59">
        <f t="shared" si="109"/>
        <v>-143.02656786321734</v>
      </c>
      <c r="O64" s="59">
        <f t="shared" si="109"/>
        <v>-150.68916255422724</v>
      </c>
      <c r="P64" s="59">
        <f t="shared" si="109"/>
        <v>-157.29632446403042</v>
      </c>
      <c r="Q64" s="59">
        <f t="shared" si="109"/>
        <v>-161.53780612802046</v>
      </c>
      <c r="R64" s="59">
        <f t="shared" si="109"/>
        <v>-161.99752894823922</v>
      </c>
      <c r="S64" s="59">
        <f t="shared" si="109"/>
        <v>-165.75583748308085</v>
      </c>
      <c r="T64" s="59">
        <f t="shared" si="109"/>
        <v>-170.85395085580825</v>
      </c>
      <c r="U64" s="59">
        <f t="shared" si="109"/>
        <v>-174.03899839191334</v>
      </c>
      <c r="V64" s="59">
        <f t="shared" si="109"/>
        <v>-183.86397277699561</v>
      </c>
      <c r="W64" s="59">
        <f t="shared" si="109"/>
        <v>-186.21437797127712</v>
      </c>
      <c r="X64" s="59">
        <f t="shared" si="109"/>
        <v>-188.12037383450109</v>
      </c>
      <c r="Y64" s="59">
        <f t="shared" ref="Y64" si="110">Y66-Y62</f>
        <v>-190.0435549425774</v>
      </c>
      <c r="Z64" s="59">
        <f t="shared" ref="Z64" si="111">Z66-Z62</f>
        <v>-192.3</v>
      </c>
    </row>
    <row r="65" spans="4:26" s="7" customFormat="1" ht="14.1" customHeight="1" x14ac:dyDescent="0.25">
      <c r="D65" s="34" t="s">
        <v>150</v>
      </c>
      <c r="E65" s="13"/>
      <c r="F65" s="13"/>
      <c r="G65" s="22" t="s">
        <v>136</v>
      </c>
      <c r="H65" s="22"/>
      <c r="I65" s="22"/>
      <c r="J65" s="22"/>
      <c r="K65" s="13"/>
      <c r="L65" s="35">
        <f t="shared" ref="L65:V65" si="112">+IFERROR(-L64/L60,"n.a.")</f>
        <v>0.20815817766165576</v>
      </c>
      <c r="M65" s="35">
        <f t="shared" si="112"/>
        <v>0.19946479764251127</v>
      </c>
      <c r="N65" s="35">
        <f t="shared" si="112"/>
        <v>0.19810350143593838</v>
      </c>
      <c r="O65" s="35">
        <f t="shared" si="112"/>
        <v>0.20793574441275969</v>
      </c>
      <c r="P65" s="35">
        <f t="shared" si="112"/>
        <v>0.20755080952516913</v>
      </c>
      <c r="Q65" s="35">
        <f t="shared" si="112"/>
        <v>0.21095509096111686</v>
      </c>
      <c r="R65" s="35">
        <f t="shared" si="112"/>
        <v>0.20742719635875109</v>
      </c>
      <c r="S65" s="35">
        <f t="shared" si="112"/>
        <v>0.21105338027879822</v>
      </c>
      <c r="T65" s="35">
        <f t="shared" si="112"/>
        <v>0.20475528307444393</v>
      </c>
      <c r="U65" s="35">
        <f t="shared" si="112"/>
        <v>0.2049714439733801</v>
      </c>
      <c r="V65" s="35">
        <f t="shared" si="112"/>
        <v>0.21522959720766599</v>
      </c>
      <c r="W65" s="35">
        <f t="shared" ref="W65:X65" si="113">+IFERROR(-W64/W60,"n.a.")</f>
        <v>0.21398319059842535</v>
      </c>
      <c r="X65" s="35">
        <f t="shared" si="113"/>
        <v>0.20450134018608707</v>
      </c>
      <c r="Y65" s="35">
        <f t="shared" ref="Y65:Z65" si="114">+IFERROR(-Y64/Y60,"n.a.")</f>
        <v>0.20482075818322232</v>
      </c>
      <c r="Z65" s="35">
        <f t="shared" si="114"/>
        <v>0.20611042931634144</v>
      </c>
    </row>
    <row r="66" spans="4:26" s="20" customFormat="1" ht="14.1" customHeight="1" x14ac:dyDescent="0.25">
      <c r="D66" s="13" t="s">
        <v>231</v>
      </c>
      <c r="E66" s="13"/>
      <c r="F66" s="13"/>
      <c r="G66" s="22" t="s">
        <v>134</v>
      </c>
      <c r="H66" s="5">
        <v>158.1</v>
      </c>
      <c r="I66" s="5">
        <v>143.6</v>
      </c>
      <c r="J66" s="5">
        <v>154</v>
      </c>
      <c r="K66" s="5">
        <v>116.7</v>
      </c>
      <c r="L66" s="266">
        <f>+'Quarterly IS'!D32</f>
        <v>134.35644130438385</v>
      </c>
      <c r="M66" s="266">
        <f>+'Quarterly IS'!E32</f>
        <v>136.91520242442246</v>
      </c>
      <c r="N66" s="266">
        <f>+'Quarterly IS'!F32</f>
        <v>159.13201276463508</v>
      </c>
      <c r="O66" s="266">
        <f>+'Quarterly IS'!G32</f>
        <v>146.43012698292111</v>
      </c>
      <c r="P66" s="266">
        <f>+'Quarterly IS'!H32</f>
        <v>170.50608201389667</v>
      </c>
      <c r="Q66" s="266">
        <f>+'Quarterly IS'!I32</f>
        <v>169.14279262109625</v>
      </c>
      <c r="R66" s="266">
        <f>+'Quarterly IS'!J32</f>
        <v>181.70928387350182</v>
      </c>
      <c r="S66" s="266">
        <f>+'Quarterly IS'!K32</f>
        <v>172.61059589223598</v>
      </c>
      <c r="T66" s="266">
        <f>+'Quarterly IS'!L32</f>
        <v>203.8671747522335</v>
      </c>
      <c r="U66" s="266">
        <f>+'Quarterly IS'!M32</f>
        <v>206.97738362039016</v>
      </c>
      <c r="V66" s="266">
        <f>+'Quarterly IS'!N32</f>
        <v>212.62084703891165</v>
      </c>
      <c r="W66" s="266">
        <f>+'Quarterly IS'!O32</f>
        <v>195.60496090524865</v>
      </c>
      <c r="X66" s="266">
        <f>+'Quarterly IS'!P32</f>
        <v>230.6349614929012</v>
      </c>
      <c r="Y66" s="266">
        <f>+'Quarterly IS'!Q32</f>
        <v>235.95641626478405</v>
      </c>
      <c r="Z66" s="266">
        <f>+'Quarterly IS'!R32</f>
        <v>250.3</v>
      </c>
    </row>
    <row r="67" spans="4:26" s="7" customFormat="1" ht="14.1" customHeight="1" x14ac:dyDescent="0.25">
      <c r="D67" s="52" t="s">
        <v>234</v>
      </c>
      <c r="E67" s="13"/>
      <c r="F67" s="13"/>
      <c r="G67" s="22" t="s">
        <v>136</v>
      </c>
      <c r="H67" s="22"/>
      <c r="I67" s="22"/>
      <c r="J67" s="22"/>
      <c r="K67" s="13"/>
      <c r="L67" s="51">
        <f t="shared" ref="L67:W67" si="115">+IFERROR(L66/L60,"n.a.")</f>
        <v>0.19699924679718753</v>
      </c>
      <c r="M67" s="51">
        <f t="shared" si="115"/>
        <v>0.19605920706425339</v>
      </c>
      <c r="N67" s="51">
        <f t="shared" si="115"/>
        <v>0.2204108606547214</v>
      </c>
      <c r="O67" s="51">
        <f t="shared" si="115"/>
        <v>0.20205870775671439</v>
      </c>
      <c r="P67" s="51">
        <f t="shared" si="115"/>
        <v>0.22498094263506843</v>
      </c>
      <c r="Q67" s="51">
        <f t="shared" si="115"/>
        <v>0.22088657793533908</v>
      </c>
      <c r="R67" s="51">
        <f t="shared" si="115"/>
        <v>0.23266680393797809</v>
      </c>
      <c r="S67" s="51">
        <f t="shared" si="115"/>
        <v>0.21978139827933699</v>
      </c>
      <c r="T67" s="51">
        <f t="shared" si="115"/>
        <v>0.24431908578578612</v>
      </c>
      <c r="U67" s="51">
        <f t="shared" si="115"/>
        <v>0.2437640619774725</v>
      </c>
      <c r="V67" s="51">
        <f t="shared" si="115"/>
        <v>0.24889214877153643</v>
      </c>
      <c r="W67" s="51">
        <f t="shared" si="115"/>
        <v>0.22477412371369909</v>
      </c>
      <c r="X67" s="51">
        <f t="shared" ref="X67:Y67" si="116">+IFERROR(X66/X60,"n.a.")</f>
        <v>0.25071797252836858</v>
      </c>
      <c r="Y67" s="51">
        <f t="shared" si="116"/>
        <v>0.25430366261119386</v>
      </c>
      <c r="Z67" s="51">
        <f t="shared" ref="Z67" si="117">+IFERROR(Z66/Z60,"n.a.")</f>
        <v>0.26827582141383394</v>
      </c>
    </row>
    <row r="68" spans="4:26" s="7" customFormat="1" ht="14.1" customHeight="1" x14ac:dyDescent="0.25">
      <c r="D68" s="75" t="s">
        <v>363</v>
      </c>
      <c r="E68" s="13"/>
      <c r="F68" s="13"/>
      <c r="G68" s="22" t="s">
        <v>134</v>
      </c>
      <c r="H68" s="22"/>
      <c r="I68" s="22"/>
      <c r="J68" s="22"/>
      <c r="K68" s="13"/>
      <c r="L68" s="59">
        <f>+L126</f>
        <v>52.414790354182998</v>
      </c>
      <c r="M68" s="59">
        <f t="shared" ref="M68:Y68" si="118">+M126</f>
        <v>27.91104541223195</v>
      </c>
      <c r="N68" s="59">
        <f t="shared" si="118"/>
        <v>54.001346550266035</v>
      </c>
      <c r="O68" s="59">
        <f t="shared" si="118"/>
        <v>-17.043438289577246</v>
      </c>
      <c r="P68" s="59">
        <f t="shared" si="118"/>
        <v>47.521019030542647</v>
      </c>
      <c r="Q68" s="59">
        <f t="shared" si="118"/>
        <v>41.781468834064043</v>
      </c>
      <c r="R68" s="59">
        <f t="shared" si="118"/>
        <v>49.661048660083353</v>
      </c>
      <c r="S68" s="59">
        <f t="shared" si="118"/>
        <v>40.039036167926149</v>
      </c>
      <c r="T68" s="59">
        <f t="shared" si="118"/>
        <v>67.82315877737274</v>
      </c>
      <c r="U68" s="59">
        <f t="shared" si="118"/>
        <v>42.597997388052065</v>
      </c>
      <c r="V68" s="59">
        <f t="shared" si="118"/>
        <v>75.899530538160462</v>
      </c>
      <c r="W68" s="59">
        <f t="shared" si="118"/>
        <v>48.238872110045619</v>
      </c>
      <c r="X68" s="59">
        <f t="shared" si="118"/>
        <v>71.196744583134986</v>
      </c>
      <c r="Y68" s="59">
        <f t="shared" si="118"/>
        <v>78.997156899898911</v>
      </c>
      <c r="Z68" s="59">
        <f t="shared" ref="Z68" si="119">+Z126</f>
        <v>89.4</v>
      </c>
    </row>
    <row r="69" spans="4:26" s="7" customFormat="1" ht="14.1" customHeight="1" x14ac:dyDescent="0.25">
      <c r="D69" s="52" t="s">
        <v>376</v>
      </c>
      <c r="E69" s="13"/>
      <c r="F69" s="13"/>
      <c r="G69" s="22" t="s">
        <v>136</v>
      </c>
      <c r="H69" s="22"/>
      <c r="I69" s="22"/>
      <c r="J69" s="22"/>
      <c r="K69" s="13"/>
      <c r="L69" s="51">
        <f>+IFERROR(L68/L60,"n.a.")</f>
        <v>7.6852840999366581E-2</v>
      </c>
      <c r="M69" s="51">
        <f t="shared" ref="M69:Y69" si="120">+IFERROR(M68/M60,"n.a.")</f>
        <v>3.9967931500355054E-2</v>
      </c>
      <c r="N69" s="51">
        <f t="shared" si="120"/>
        <v>7.4796284310576958E-2</v>
      </c>
      <c r="O69" s="51">
        <f t="shared" si="120"/>
        <v>-2.3518214369403299E-2</v>
      </c>
      <c r="P69" s="51">
        <f t="shared" si="120"/>
        <v>6.270347385965469E-2</v>
      </c>
      <c r="Q69" s="51">
        <f t="shared" si="120"/>
        <v>5.4563162454947842E-2</v>
      </c>
      <c r="R69" s="51">
        <f t="shared" si="120"/>
        <v>6.3587711236558125E-2</v>
      </c>
      <c r="S69" s="51">
        <f t="shared" si="120"/>
        <v>5.0980852648453034E-2</v>
      </c>
      <c r="T69" s="51">
        <f t="shared" si="120"/>
        <v>8.1280824967190468E-2</v>
      </c>
      <c r="U69" s="51">
        <f t="shared" si="120"/>
        <v>5.0169060473109491E-2</v>
      </c>
      <c r="V69" s="51">
        <f t="shared" si="120"/>
        <v>8.8847342626456605E-2</v>
      </c>
      <c r="W69" s="51">
        <f t="shared" si="120"/>
        <v>5.5432388612704948E-2</v>
      </c>
      <c r="X69" s="51">
        <f t="shared" si="120"/>
        <v>7.7396346750547337E-2</v>
      </c>
      <c r="Y69" s="51">
        <f t="shared" si="120"/>
        <v>8.513973323349594E-2</v>
      </c>
      <c r="Z69" s="51">
        <f t="shared" ref="Z69" si="121">+IFERROR(Z68/Z60,"n.a.")</f>
        <v>9.5820449198548749E-2</v>
      </c>
    </row>
    <row r="70" spans="4:26" s="7" customFormat="1" ht="14.1" customHeight="1" x14ac:dyDescent="0.25">
      <c r="D70" s="29"/>
      <c r="E70" s="28"/>
      <c r="F70" s="28"/>
      <c r="G70" s="57"/>
      <c r="H70" s="57"/>
      <c r="I70" s="57"/>
      <c r="J70" s="57"/>
      <c r="K70" s="28"/>
      <c r="L70" s="225"/>
      <c r="M70" s="225"/>
      <c r="N70" s="225"/>
      <c r="O70" s="225"/>
      <c r="P70" s="225"/>
      <c r="Q70" s="225"/>
      <c r="R70" s="225"/>
      <c r="S70" s="225"/>
      <c r="T70" s="225"/>
      <c r="U70" s="225"/>
      <c r="V70" s="225"/>
      <c r="W70" s="225"/>
      <c r="X70" s="225"/>
      <c r="Y70" s="225"/>
      <c r="Z70" s="225"/>
    </row>
    <row r="71" spans="4:26" s="7" customFormat="1" ht="14.1" customHeight="1" x14ac:dyDescent="0.25">
      <c r="D71" s="33" t="s">
        <v>185</v>
      </c>
      <c r="E71" s="12"/>
      <c r="F71" s="12"/>
      <c r="G71" s="39"/>
      <c r="H71" s="39"/>
      <c r="I71" s="39"/>
      <c r="J71" s="39"/>
      <c r="K71" s="12"/>
      <c r="L71" s="12"/>
      <c r="M71" s="12"/>
      <c r="N71" s="12"/>
      <c r="O71" s="12"/>
      <c r="P71" s="12"/>
      <c r="Q71" s="12"/>
      <c r="R71" s="12"/>
      <c r="S71" s="12"/>
      <c r="T71" s="12"/>
      <c r="U71" s="12"/>
      <c r="V71" s="12"/>
      <c r="W71" s="12"/>
      <c r="X71" s="12"/>
      <c r="Y71" s="12"/>
      <c r="Z71" s="12"/>
    </row>
    <row r="72" spans="4:26" s="7" customFormat="1" ht="14.1" customHeight="1" x14ac:dyDescent="0.25">
      <c r="D72" s="13" t="s">
        <v>396</v>
      </c>
      <c r="E72" s="74"/>
      <c r="F72" s="13"/>
      <c r="G72" s="22" t="s">
        <v>134</v>
      </c>
      <c r="H72" s="22"/>
      <c r="I72" s="22"/>
      <c r="J72" s="22"/>
      <c r="K72" s="44"/>
      <c r="L72" s="44">
        <v>7062.0230000000001</v>
      </c>
      <c r="M72" s="44">
        <v>7128.5389999999998</v>
      </c>
      <c r="N72" s="44">
        <v>7188.9260000000004</v>
      </c>
      <c r="O72" s="44">
        <v>7222.732</v>
      </c>
      <c r="P72" s="44">
        <v>7253.6719999999996</v>
      </c>
      <c r="Q72" s="44">
        <v>7237.6409999999996</v>
      </c>
      <c r="R72" s="44">
        <v>7228.317</v>
      </c>
      <c r="S72" s="44">
        <v>7245.3360000000002</v>
      </c>
      <c r="T72" s="44">
        <v>7244.1390000000001</v>
      </c>
      <c r="U72" s="44">
        <v>7280.99</v>
      </c>
      <c r="V72" s="44">
        <v>7318.2359999999999</v>
      </c>
      <c r="W72" s="44">
        <v>7396.8005365886438</v>
      </c>
      <c r="X72" s="44">
        <v>7486.1879708093438</v>
      </c>
      <c r="Y72" s="44">
        <v>7528.054933108232</v>
      </c>
      <c r="Z72" s="44">
        <v>7567.7</v>
      </c>
    </row>
    <row r="73" spans="4:26" s="7" customFormat="1" ht="14.1" customHeight="1" x14ac:dyDescent="0.25">
      <c r="D73" s="13" t="s">
        <v>152</v>
      </c>
      <c r="E73" s="74"/>
      <c r="F73" s="13"/>
      <c r="G73" s="22" t="s">
        <v>134</v>
      </c>
      <c r="H73" s="22"/>
      <c r="I73" s="22"/>
      <c r="J73" s="22"/>
      <c r="K73" s="13"/>
      <c r="L73" s="59">
        <f t="shared" ref="L73:S73" si="122">L74-L72</f>
        <v>153.92799999999988</v>
      </c>
      <c r="M73" s="59">
        <f t="shared" si="122"/>
        <v>158.19700000000012</v>
      </c>
      <c r="N73" s="59">
        <f t="shared" si="122"/>
        <v>156.05499999999938</v>
      </c>
      <c r="O73" s="59">
        <f t="shared" si="122"/>
        <v>159.92600000000039</v>
      </c>
      <c r="P73" s="59">
        <f t="shared" si="122"/>
        <v>169.27600000000075</v>
      </c>
      <c r="Q73" s="59">
        <f t="shared" si="122"/>
        <v>162.84100000000035</v>
      </c>
      <c r="R73" s="59">
        <f t="shared" si="122"/>
        <v>159.97999999999956</v>
      </c>
      <c r="S73" s="59">
        <f t="shared" si="122"/>
        <v>162.33299999999963</v>
      </c>
      <c r="T73" s="59">
        <f>T74-T72</f>
        <v>180.88699999999972</v>
      </c>
      <c r="U73" s="59">
        <f t="shared" ref="U73:W73" si="123">U74-U72</f>
        <v>182.81800000000021</v>
      </c>
      <c r="V73" s="59">
        <f t="shared" si="123"/>
        <v>179.06500000000051</v>
      </c>
      <c r="W73" s="59">
        <f t="shared" si="123"/>
        <v>190.97846341135664</v>
      </c>
      <c r="X73" s="59">
        <f t="shared" ref="X73:Y73" si="124">X74-X72</f>
        <v>193.91002919065613</v>
      </c>
      <c r="Y73" s="59">
        <f t="shared" si="124"/>
        <v>204.43071180445804</v>
      </c>
      <c r="Z73" s="59">
        <f t="shared" ref="Z73" si="125">Z74-Z72</f>
        <v>205.80000000000018</v>
      </c>
    </row>
    <row r="74" spans="4:26" s="7" customFormat="1" ht="14.1" customHeight="1" x14ac:dyDescent="0.25">
      <c r="D74" s="13" t="s">
        <v>395</v>
      </c>
      <c r="E74" s="74"/>
      <c r="F74" s="13"/>
      <c r="G74" s="22" t="s">
        <v>134</v>
      </c>
      <c r="H74" s="22"/>
      <c r="I74" s="22"/>
      <c r="J74" s="22"/>
      <c r="K74" s="44"/>
      <c r="L74" s="44">
        <v>7215.951</v>
      </c>
      <c r="M74" s="44">
        <v>7286.7359999999999</v>
      </c>
      <c r="N74" s="44">
        <v>7344.9809999999998</v>
      </c>
      <c r="O74" s="44">
        <v>7382.6580000000004</v>
      </c>
      <c r="P74" s="44">
        <v>7422.9480000000003</v>
      </c>
      <c r="Q74" s="44">
        <v>7400.482</v>
      </c>
      <c r="R74" s="44">
        <v>7388.2969999999996</v>
      </c>
      <c r="S74" s="44">
        <v>7407.6689999999999</v>
      </c>
      <c r="T74" s="44">
        <v>7425.0259999999998</v>
      </c>
      <c r="U74" s="44">
        <v>7463.808</v>
      </c>
      <c r="V74" s="44">
        <v>7497.3010000000004</v>
      </c>
      <c r="W74" s="44">
        <v>7587.7790000000005</v>
      </c>
      <c r="X74" s="44">
        <v>7680.098</v>
      </c>
      <c r="Y74" s="44">
        <v>7732.4856449126901</v>
      </c>
      <c r="Z74" s="44">
        <v>7773.5</v>
      </c>
    </row>
    <row r="75" spans="4:26" s="7" customFormat="1" ht="14.1" customHeight="1" x14ac:dyDescent="0.25">
      <c r="D75" s="13" t="s">
        <v>428</v>
      </c>
      <c r="E75" s="24"/>
      <c r="G75" s="22" t="s">
        <v>141</v>
      </c>
      <c r="H75" s="41"/>
      <c r="I75" s="41"/>
      <c r="J75" s="41"/>
      <c r="L75" s="31">
        <v>6.8</v>
      </c>
      <c r="M75" s="31">
        <v>6.8</v>
      </c>
      <c r="N75" s="31">
        <v>6.6</v>
      </c>
      <c r="O75" s="31">
        <v>6.4</v>
      </c>
      <c r="P75" s="31">
        <v>6.2</v>
      </c>
      <c r="Q75" s="31">
        <v>5.9</v>
      </c>
      <c r="R75" s="31">
        <v>5.7</v>
      </c>
      <c r="S75" s="31">
        <v>5.6</v>
      </c>
      <c r="T75" s="31">
        <v>5.4</v>
      </c>
      <c r="U75" s="31">
        <v>5.2</v>
      </c>
      <c r="V75" s="31">
        <v>5</v>
      </c>
      <c r="W75" s="31">
        <v>4.9000000000000004</v>
      </c>
      <c r="X75" s="31">
        <v>4.9000000000000004</v>
      </c>
      <c r="Y75" s="31">
        <v>4.8</v>
      </c>
      <c r="Z75" s="31">
        <v>4.7</v>
      </c>
    </row>
    <row r="76" spans="4:26" s="7" customFormat="1" ht="14.1" customHeight="1" x14ac:dyDescent="0.25">
      <c r="D76" s="13" t="s">
        <v>415</v>
      </c>
      <c r="E76" s="74"/>
      <c r="F76" s="13"/>
      <c r="G76" s="22" t="s">
        <v>141</v>
      </c>
      <c r="H76" s="22"/>
      <c r="I76" s="22"/>
      <c r="J76" s="22"/>
      <c r="K76" s="13"/>
      <c r="L76" s="31">
        <v>6.6</v>
      </c>
      <c r="M76" s="31">
        <v>6.4</v>
      </c>
      <c r="N76" s="31">
        <v>6.2</v>
      </c>
      <c r="O76" s="31">
        <v>6</v>
      </c>
      <c r="P76" s="31">
        <v>5.8</v>
      </c>
      <c r="Q76" s="31">
        <v>5.6</v>
      </c>
      <c r="R76" s="31">
        <v>5.4</v>
      </c>
      <c r="S76" s="31">
        <v>5.3</v>
      </c>
      <c r="T76" s="31">
        <v>5.0999999999999996</v>
      </c>
      <c r="U76" s="31">
        <v>4.9000000000000004</v>
      </c>
      <c r="V76" s="31">
        <v>4.8</v>
      </c>
      <c r="W76" s="31">
        <v>4.8</v>
      </c>
      <c r="X76" s="31">
        <v>4.7</v>
      </c>
      <c r="Y76" s="31">
        <v>4.5</v>
      </c>
      <c r="Z76" s="31">
        <v>4.4000000000000004</v>
      </c>
    </row>
    <row r="77" spans="4:26" ht="14.1" customHeight="1" x14ac:dyDescent="0.2"/>
    <row r="78" spans="4:26" s="7" customFormat="1" ht="14.1" customHeight="1" x14ac:dyDescent="0.25">
      <c r="D78" s="58" t="s">
        <v>151</v>
      </c>
      <c r="G78" s="41"/>
      <c r="H78" s="41"/>
      <c r="I78" s="41"/>
      <c r="J78" s="41"/>
    </row>
    <row r="79" spans="4:26" s="7" customFormat="1" ht="14.1" customHeight="1" x14ac:dyDescent="0.25">
      <c r="D79" s="13" t="s">
        <v>10</v>
      </c>
      <c r="E79" s="13"/>
      <c r="F79" s="13"/>
      <c r="G79" s="22" t="s">
        <v>134</v>
      </c>
      <c r="H79" s="22"/>
      <c r="I79" s="22"/>
      <c r="J79" s="22"/>
      <c r="K79" s="13"/>
      <c r="L79" s="17">
        <f t="shared" ref="L79:Z79" si="126">L31</f>
        <v>408.995</v>
      </c>
      <c r="M79" s="17">
        <f t="shared" si="126"/>
        <v>420.35700000000003</v>
      </c>
      <c r="N79" s="17">
        <f t="shared" si="126"/>
        <v>430.45299999999997</v>
      </c>
      <c r="O79" s="17">
        <f t="shared" si="126"/>
        <v>434.58600000000001</v>
      </c>
      <c r="P79" s="17">
        <f t="shared" si="126"/>
        <v>457.34500000000003</v>
      </c>
      <c r="Q79" s="17">
        <f t="shared" si="126"/>
        <v>465.19799999999998</v>
      </c>
      <c r="R79" s="17">
        <f t="shared" si="126"/>
        <v>478.59100000000001</v>
      </c>
      <c r="S79" s="17">
        <f t="shared" si="126"/>
        <v>484.15100000000001</v>
      </c>
      <c r="T79" s="17">
        <f t="shared" si="126"/>
        <v>518.71</v>
      </c>
      <c r="U79" s="17">
        <f t="shared" si="126"/>
        <v>530.69799999999998</v>
      </c>
      <c r="V79" s="17">
        <f t="shared" si="126"/>
        <v>543.36</v>
      </c>
      <c r="W79" s="17">
        <f t="shared" si="126"/>
        <v>549.10400000000004</v>
      </c>
      <c r="X79" s="17">
        <f t="shared" si="126"/>
        <v>583.803</v>
      </c>
      <c r="Y79" s="17">
        <f t="shared" si="126"/>
        <v>595.351</v>
      </c>
      <c r="Z79" s="17">
        <f t="shared" si="126"/>
        <v>608.5</v>
      </c>
    </row>
    <row r="80" spans="4:26" s="7" customFormat="1" ht="14.1" customHeight="1" x14ac:dyDescent="0.25">
      <c r="D80" s="52" t="s">
        <v>154</v>
      </c>
      <c r="E80" s="13"/>
      <c r="F80" s="13"/>
      <c r="G80" s="22" t="s">
        <v>134</v>
      </c>
      <c r="H80" s="22"/>
      <c r="I80" s="22"/>
      <c r="J80" s="22"/>
      <c r="K80" s="13"/>
      <c r="L80" s="17">
        <f t="shared" ref="L80:Z80" si="127">-L82/L9*L10</f>
        <v>-104.10818673146015</v>
      </c>
      <c r="M80" s="17">
        <f t="shared" si="127"/>
        <v>-111.42097519113672</v>
      </c>
      <c r="N80" s="17">
        <f t="shared" si="127"/>
        <v>-115.80220978780793</v>
      </c>
      <c r="O80" s="17">
        <f t="shared" si="127"/>
        <v>-126.00528204944683</v>
      </c>
      <c r="P80" s="17">
        <f t="shared" si="127"/>
        <v>-130.30267790254732</v>
      </c>
      <c r="Q80" s="17">
        <f t="shared" si="127"/>
        <v>-131.88733139853517</v>
      </c>
      <c r="R80" s="17">
        <f t="shared" si="127"/>
        <v>-129.77938106458885</v>
      </c>
      <c r="S80" s="17">
        <f t="shared" si="127"/>
        <v>-140.89165022338048</v>
      </c>
      <c r="T80" s="17">
        <f t="shared" si="127"/>
        <v>-141.98613201423785</v>
      </c>
      <c r="U80" s="17">
        <f t="shared" si="127"/>
        <v>-140.66465383736281</v>
      </c>
      <c r="V80" s="17">
        <f t="shared" si="127"/>
        <v>-139.85755564930733</v>
      </c>
      <c r="W80" s="17">
        <f t="shared" si="127"/>
        <v>-154.51845223891189</v>
      </c>
      <c r="X80" s="17">
        <f t="shared" si="127"/>
        <v>-156.18629912396253</v>
      </c>
      <c r="Y80" s="17">
        <f t="shared" si="127"/>
        <v>-159.70475290517061</v>
      </c>
      <c r="Z80" s="17">
        <f t="shared" si="127"/>
        <v>-156.5565892195909</v>
      </c>
    </row>
    <row r="81" spans="4:30" s="7" customFormat="1" ht="14.1" customHeight="1" x14ac:dyDescent="0.25">
      <c r="D81" s="52" t="s">
        <v>229</v>
      </c>
      <c r="E81" s="13"/>
      <c r="F81" s="13"/>
      <c r="G81" s="22" t="s">
        <v>134</v>
      </c>
      <c r="H81" s="22"/>
      <c r="I81" s="22"/>
      <c r="J81" s="22"/>
      <c r="K81" s="13"/>
      <c r="L81" s="17">
        <f t="shared" ref="L81:S81" si="128">L82-L80</f>
        <v>-174.79981326853988</v>
      </c>
      <c r="M81" s="17">
        <f t="shared" si="128"/>
        <v>-181.26602480886328</v>
      </c>
      <c r="N81" s="17">
        <f t="shared" si="128"/>
        <v>-162.38979021219208</v>
      </c>
      <c r="O81" s="17">
        <f t="shared" si="128"/>
        <v>-152.79271795055317</v>
      </c>
      <c r="P81" s="17">
        <f t="shared" si="128"/>
        <v>-149.55432209745265</v>
      </c>
      <c r="Q81" s="17">
        <f t="shared" si="128"/>
        <v>-150.33566860146479</v>
      </c>
      <c r="R81" s="17">
        <f t="shared" si="128"/>
        <v>-150.76961893541113</v>
      </c>
      <c r="S81" s="17">
        <f t="shared" si="128"/>
        <v>-145.04334977661952</v>
      </c>
      <c r="T81" s="17">
        <f>T82-T80</f>
        <v>-153.13986798576212</v>
      </c>
      <c r="U81" s="17">
        <f t="shared" ref="U81:V81" si="129">U82-U80</f>
        <v>-157.76034616263715</v>
      </c>
      <c r="V81" s="17">
        <f t="shared" si="129"/>
        <v>-152.57044435069267</v>
      </c>
      <c r="W81" s="17">
        <f t="shared" ref="W81:X81" si="130">W82-W80</f>
        <v>-167.42354776108812</v>
      </c>
      <c r="X81" s="17">
        <f t="shared" si="130"/>
        <v>-162.73770087603745</v>
      </c>
      <c r="Y81" s="17">
        <f t="shared" ref="Y81:Z81" si="131">Y82-Y80</f>
        <v>-160.55224709482934</v>
      </c>
      <c r="Z81" s="17">
        <f t="shared" si="131"/>
        <v>-162.0634107804091</v>
      </c>
    </row>
    <row r="82" spans="4:30" s="7" customFormat="1" ht="14.1" customHeight="1" x14ac:dyDescent="0.25">
      <c r="D82" s="13" t="s">
        <v>377</v>
      </c>
      <c r="E82" s="13"/>
      <c r="F82" s="13"/>
      <c r="G82" s="22" t="s">
        <v>134</v>
      </c>
      <c r="H82" s="22"/>
      <c r="I82" s="22"/>
      <c r="J82" s="22"/>
      <c r="K82" s="13"/>
      <c r="L82" s="17">
        <f t="shared" ref="L82:Z82" si="132">L49</f>
        <v>-278.90800000000002</v>
      </c>
      <c r="M82" s="17">
        <f t="shared" si="132"/>
        <v>-292.68700000000001</v>
      </c>
      <c r="N82" s="17">
        <f t="shared" si="132"/>
        <v>-278.19200000000001</v>
      </c>
      <c r="O82" s="17">
        <f t="shared" si="132"/>
        <v>-278.798</v>
      </c>
      <c r="P82" s="17">
        <f t="shared" si="132"/>
        <v>-279.85699999999997</v>
      </c>
      <c r="Q82" s="17">
        <f t="shared" si="132"/>
        <v>-282.22299999999996</v>
      </c>
      <c r="R82" s="17">
        <f t="shared" si="132"/>
        <v>-280.54899999999998</v>
      </c>
      <c r="S82" s="17">
        <f t="shared" si="132"/>
        <v>-285.935</v>
      </c>
      <c r="T82" s="17">
        <f t="shared" si="132"/>
        <v>-295.12599999999998</v>
      </c>
      <c r="U82" s="17">
        <f t="shared" si="132"/>
        <v>-298.42499999999995</v>
      </c>
      <c r="V82" s="17">
        <f t="shared" si="132"/>
        <v>-292.428</v>
      </c>
      <c r="W82" s="17">
        <f t="shared" si="132"/>
        <v>-321.94200000000001</v>
      </c>
      <c r="X82" s="17">
        <f t="shared" si="132"/>
        <v>-318.92399999999998</v>
      </c>
      <c r="Y82" s="17">
        <f t="shared" si="132"/>
        <v>-320.25699999999995</v>
      </c>
      <c r="Z82" s="17">
        <f t="shared" si="132"/>
        <v>-318.62</v>
      </c>
    </row>
    <row r="83" spans="4:30" s="7" customFormat="1" ht="14.1" customHeight="1" x14ac:dyDescent="0.25">
      <c r="D83" s="65" t="s">
        <v>163</v>
      </c>
      <c r="E83" s="26"/>
      <c r="F83" s="13"/>
      <c r="G83" s="22" t="s">
        <v>134</v>
      </c>
      <c r="H83" s="22"/>
      <c r="I83" s="22"/>
      <c r="J83" s="22"/>
      <c r="K83" s="13"/>
      <c r="L83" s="17">
        <f t="shared" ref="L83:Z83" si="133">+L33</f>
        <v>-20.100000000000001</v>
      </c>
      <c r="M83" s="17">
        <f t="shared" si="133"/>
        <v>-22.9</v>
      </c>
      <c r="N83" s="17">
        <f t="shared" si="133"/>
        <v>-24.3</v>
      </c>
      <c r="O83" s="17">
        <f t="shared" si="133"/>
        <v>-26.8</v>
      </c>
      <c r="P83" s="17">
        <f t="shared" si="133"/>
        <v>-28.7</v>
      </c>
      <c r="Q83" s="17">
        <f t="shared" si="133"/>
        <v>-28.8</v>
      </c>
      <c r="R83" s="17">
        <f t="shared" si="133"/>
        <v>-28.8</v>
      </c>
      <c r="S83" s="17">
        <f t="shared" si="133"/>
        <v>-31.5</v>
      </c>
      <c r="T83" s="17">
        <f t="shared" si="133"/>
        <v>-34.5</v>
      </c>
      <c r="U83" s="17">
        <f t="shared" si="133"/>
        <v>-37.5</v>
      </c>
      <c r="V83" s="17">
        <f t="shared" si="133"/>
        <v>-37.1</v>
      </c>
      <c r="W83" s="17">
        <f t="shared" si="133"/>
        <v>-45.9</v>
      </c>
      <c r="X83" s="17">
        <f t="shared" si="133"/>
        <v>-47.6</v>
      </c>
      <c r="Y83" s="17">
        <f t="shared" si="133"/>
        <v>-48.3</v>
      </c>
      <c r="Z83" s="17">
        <f t="shared" si="133"/>
        <v>-45.2</v>
      </c>
    </row>
    <row r="84" spans="4:30" s="7" customFormat="1" ht="14.1" customHeight="1" x14ac:dyDescent="0.25">
      <c r="D84" s="65" t="s">
        <v>14</v>
      </c>
      <c r="E84" s="26"/>
      <c r="F84" s="13"/>
      <c r="G84" s="22" t="s">
        <v>134</v>
      </c>
      <c r="H84" s="22"/>
      <c r="I84" s="22"/>
      <c r="J84" s="22"/>
      <c r="K84" s="13"/>
      <c r="L84" s="17">
        <f t="shared" ref="L84:Z84" si="134">+L54</f>
        <v>0.67</v>
      </c>
      <c r="M84" s="17">
        <f t="shared" si="134"/>
        <v>0.26</v>
      </c>
      <c r="N84" s="17">
        <f t="shared" si="134"/>
        <v>1.623</v>
      </c>
      <c r="O84" s="17">
        <f t="shared" si="134"/>
        <v>-0.129</v>
      </c>
      <c r="P84" s="17">
        <f t="shared" si="134"/>
        <v>4.5339999999999998</v>
      </c>
      <c r="Q84" s="17">
        <f t="shared" si="134"/>
        <v>0.44600000000000001</v>
      </c>
      <c r="R84" s="17">
        <f t="shared" si="134"/>
        <v>2.4409999999999998</v>
      </c>
      <c r="S84" s="17">
        <f t="shared" si="134"/>
        <v>-1.1120000000000001</v>
      </c>
      <c r="T84" s="17">
        <f t="shared" si="134"/>
        <v>4.1340000000000003</v>
      </c>
      <c r="U84" s="17">
        <f t="shared" si="134"/>
        <v>4.8730000000000002</v>
      </c>
      <c r="V84" s="17">
        <f t="shared" si="134"/>
        <v>5.0519999999999996</v>
      </c>
      <c r="W84" s="17">
        <f t="shared" si="134"/>
        <v>5.5359999999999996</v>
      </c>
      <c r="X84" s="17">
        <f t="shared" si="134"/>
        <v>6.2080000000000002</v>
      </c>
      <c r="Y84" s="17">
        <f t="shared" si="134"/>
        <v>5.1459999999999999</v>
      </c>
      <c r="Z84" s="17">
        <f t="shared" si="134"/>
        <v>5.5</v>
      </c>
    </row>
    <row r="85" spans="4:30" s="7" customFormat="1" ht="14.1" customHeight="1" x14ac:dyDescent="0.25">
      <c r="D85" s="65" t="s">
        <v>148</v>
      </c>
      <c r="E85" s="26"/>
      <c r="F85" s="13"/>
      <c r="G85" s="22" t="s">
        <v>134</v>
      </c>
      <c r="H85" s="22"/>
      <c r="I85" s="22"/>
      <c r="J85" s="22"/>
      <c r="K85" s="13"/>
      <c r="L85" s="17">
        <f t="shared" ref="L85:Z85" si="135">+L55</f>
        <v>-1.6</v>
      </c>
      <c r="M85" s="17">
        <f t="shared" si="135"/>
        <v>-1.1000000000000001</v>
      </c>
      <c r="N85" s="17">
        <f t="shared" si="135"/>
        <v>-1.5</v>
      </c>
      <c r="O85" s="17">
        <f t="shared" si="135"/>
        <v>-4.3</v>
      </c>
      <c r="P85" s="17">
        <f t="shared" si="135"/>
        <v>-4.5999999999999996</v>
      </c>
      <c r="Q85" s="17">
        <f t="shared" si="135"/>
        <v>-4.8</v>
      </c>
      <c r="R85" s="17">
        <f t="shared" si="135"/>
        <v>-2.8</v>
      </c>
      <c r="S85" s="17">
        <f t="shared" si="135"/>
        <v>-5.0999999999999996</v>
      </c>
      <c r="T85" s="17">
        <f t="shared" si="135"/>
        <v>-4.5999999999999996</v>
      </c>
      <c r="U85" s="17">
        <f t="shared" si="135"/>
        <v>-4.8</v>
      </c>
      <c r="V85" s="17">
        <f t="shared" si="135"/>
        <v>-3.1</v>
      </c>
      <c r="W85" s="17">
        <f t="shared" si="135"/>
        <v>-4.2</v>
      </c>
      <c r="X85" s="17">
        <f t="shared" si="135"/>
        <v>-1.5</v>
      </c>
      <c r="Y85" s="17">
        <f t="shared" si="135"/>
        <v>-1.4</v>
      </c>
      <c r="Z85" s="17">
        <f t="shared" si="135"/>
        <v>-1</v>
      </c>
    </row>
    <row r="86" spans="4:30" s="7" customFormat="1" ht="14.1" customHeight="1" x14ac:dyDescent="0.25">
      <c r="D86" s="65" t="s">
        <v>169</v>
      </c>
      <c r="E86" s="26"/>
      <c r="F86" s="13"/>
      <c r="G86" s="22" t="s">
        <v>134</v>
      </c>
      <c r="H86" s="22"/>
      <c r="I86" s="22"/>
      <c r="J86" s="22"/>
      <c r="K86" s="13"/>
      <c r="L86" s="44">
        <v>-18.8</v>
      </c>
      <c r="M86" s="44">
        <v>-40.700000000000003</v>
      </c>
      <c r="N86" s="44">
        <v>-32.9</v>
      </c>
      <c r="O86" s="44">
        <v>-62.2</v>
      </c>
      <c r="P86" s="44">
        <v>-25.8</v>
      </c>
      <c r="Q86" s="44">
        <v>-39.1</v>
      </c>
      <c r="R86" s="44">
        <v>-34.700000000000003</v>
      </c>
      <c r="S86" s="44">
        <v>-56.3</v>
      </c>
      <c r="T86" s="44">
        <v>-33.1</v>
      </c>
      <c r="U86" s="44">
        <v>-36.6</v>
      </c>
      <c r="V86" s="44">
        <v>-33.5</v>
      </c>
      <c r="W86" s="44">
        <v>-64.400000000000006</v>
      </c>
      <c r="X86" s="44">
        <v>-42.7</v>
      </c>
      <c r="Y86" s="44">
        <v>-43.5</v>
      </c>
      <c r="Z86" s="44">
        <v>-43</v>
      </c>
    </row>
    <row r="87" spans="4:30" s="7" customFormat="1" ht="14.1" customHeight="1" x14ac:dyDescent="0.25">
      <c r="D87" s="65" t="s">
        <v>436</v>
      </c>
      <c r="E87" s="26"/>
      <c r="F87" s="13"/>
      <c r="G87" s="22" t="s">
        <v>134</v>
      </c>
      <c r="H87" s="22"/>
      <c r="I87" s="22"/>
      <c r="J87" s="22"/>
      <c r="K87" s="13"/>
      <c r="L87" s="44">
        <v>-12.1797478098014</v>
      </c>
      <c r="M87" s="44">
        <v>-12.359476915337101</v>
      </c>
      <c r="N87" s="44">
        <v>-12.155220274027002</v>
      </c>
      <c r="O87" s="44">
        <v>-12.459591538509908</v>
      </c>
      <c r="P87" s="44">
        <v>-13.3538845424649</v>
      </c>
      <c r="Q87" s="44">
        <v>-13.385603951864898</v>
      </c>
      <c r="R87" s="44">
        <v>-13.534718335197001</v>
      </c>
      <c r="S87" s="44">
        <v>-14.147767989876199</v>
      </c>
      <c r="T87" s="44">
        <v>-14.9955711231548</v>
      </c>
      <c r="U87" s="44">
        <v>-16.456930844749099</v>
      </c>
      <c r="V87" s="44">
        <v>-14.026319935968399</v>
      </c>
      <c r="W87" s="44">
        <v>-15.470793204338301</v>
      </c>
      <c r="X87" s="44">
        <v>-16.258278896488598</v>
      </c>
      <c r="Y87" s="44">
        <v>-16.498520426219702</v>
      </c>
      <c r="Z87" s="44">
        <v>-16.399999999999999</v>
      </c>
    </row>
    <row r="88" spans="4:30" s="7" customFormat="1" ht="14.1" customHeight="1" thickBot="1" x14ac:dyDescent="0.3">
      <c r="D88" s="28" t="s">
        <v>405</v>
      </c>
      <c r="E88" s="30"/>
      <c r="F88" s="28"/>
      <c r="G88" s="57" t="s">
        <v>134</v>
      </c>
      <c r="H88" s="57"/>
      <c r="I88" s="57"/>
      <c r="J88" s="57"/>
      <c r="K88" s="28"/>
      <c r="L88" s="267">
        <f>+'Quarterly CF'!D21</f>
        <v>-39.455074147714242</v>
      </c>
      <c r="M88" s="267">
        <f>+'Quarterly CF'!E21</f>
        <v>-55.634832904396724</v>
      </c>
      <c r="N88" s="267">
        <f>+'Quarterly CF'!F21</f>
        <v>-60.833980318988601</v>
      </c>
      <c r="O88" s="267">
        <f>+'Quarterly CF'!G21</f>
        <v>17.479214216224502</v>
      </c>
      <c r="P88" s="267">
        <f>+'Quarterly CF'!H21</f>
        <v>-76.931405568874879</v>
      </c>
      <c r="Q88" s="267">
        <f>+'Quarterly CF'!I21</f>
        <v>28.09534161658274</v>
      </c>
      <c r="R88" s="267">
        <f>+'Quarterly CF'!J21</f>
        <v>70.75812425261455</v>
      </c>
      <c r="S88" s="267">
        <f>+'Quarterly CF'!K21</f>
        <v>64.39037190715095</v>
      </c>
      <c r="T88" s="267">
        <f>+'Quarterly CF'!L21</f>
        <v>9.8108302207850784</v>
      </c>
      <c r="U88" s="267">
        <f>+'Quarterly CF'!M21</f>
        <v>-51.419632771450445</v>
      </c>
      <c r="V88" s="267">
        <f>+'Quarterly CF'!N21</f>
        <v>-35.741236214391257</v>
      </c>
      <c r="W88" s="267">
        <f>+'Quarterly CF'!O21</f>
        <v>18.452162180511614</v>
      </c>
      <c r="X88" s="267">
        <f>+'Quarterly CF'!P21</f>
        <v>-57.365574926938145</v>
      </c>
      <c r="Y88" s="267">
        <f>+'Quarterly CF'!Q21</f>
        <v>-82.941000000000003</v>
      </c>
      <c r="Z88" s="331">
        <f>+'Quarterly CF'!R21</f>
        <v>-20.259999999999998</v>
      </c>
    </row>
    <row r="89" spans="4:30" s="7" customFormat="1" ht="14.1" customHeight="1" thickBot="1" x14ac:dyDescent="0.3">
      <c r="D89" s="85" t="s">
        <v>170</v>
      </c>
      <c r="E89" s="86"/>
      <c r="F89" s="87"/>
      <c r="G89" s="88" t="s">
        <v>134</v>
      </c>
      <c r="H89" s="88"/>
      <c r="I89" s="88"/>
      <c r="J89" s="88"/>
      <c r="K89" s="87"/>
      <c r="L89" s="89">
        <f t="shared" ref="L89:W89" si="136">L79+L82+L83+L86+L88+L87+L84+L85</f>
        <v>38.622178042484357</v>
      </c>
      <c r="M89" s="89">
        <f t="shared" si="136"/>
        <v>-4.7643098197338176</v>
      </c>
      <c r="N89" s="89">
        <f t="shared" si="136"/>
        <v>22.194799406984377</v>
      </c>
      <c r="O89" s="89">
        <f t="shared" si="136"/>
        <v>67.378622677714588</v>
      </c>
      <c r="P89" s="89">
        <f t="shared" si="136"/>
        <v>32.636709888660292</v>
      </c>
      <c r="Q89" s="89">
        <f t="shared" si="136"/>
        <v>125.43073766471785</v>
      </c>
      <c r="R89" s="89">
        <f t="shared" si="136"/>
        <v>191.40640591741757</v>
      </c>
      <c r="S89" s="89">
        <f t="shared" si="136"/>
        <v>154.44660391727476</v>
      </c>
      <c r="T89" s="89">
        <f t="shared" si="136"/>
        <v>150.33325909763036</v>
      </c>
      <c r="U89" s="89">
        <f t="shared" si="136"/>
        <v>90.369436383800505</v>
      </c>
      <c r="V89" s="89">
        <f t="shared" si="136"/>
        <v>132.51644384964038</v>
      </c>
      <c r="W89" s="89">
        <f t="shared" si="136"/>
        <v>121.17936897617332</v>
      </c>
      <c r="X89" s="89">
        <f t="shared" ref="X89:Y89" si="137">X79+X82+X83+X86+X88+X87+X84+X85</f>
        <v>105.66314617657326</v>
      </c>
      <c r="Y89" s="89">
        <f t="shared" si="137"/>
        <v>87.600479573780333</v>
      </c>
      <c r="Z89" s="89">
        <f t="shared" ref="Z89" si="138">Z79+Z82+Z83+Z86+Z88+Z87+Z84+Z85</f>
        <v>169.52</v>
      </c>
    </row>
    <row r="90" spans="4:30" s="7" customFormat="1" ht="14.1" customHeight="1" thickBot="1" x14ac:dyDescent="0.3">
      <c r="D90" s="7" t="s">
        <v>97</v>
      </c>
      <c r="E90" s="32"/>
      <c r="G90" s="41" t="s">
        <v>134</v>
      </c>
      <c r="H90" s="41"/>
      <c r="I90" s="41"/>
      <c r="J90" s="41"/>
      <c r="L90" s="268">
        <f>+'Quarterly CF'!D12</f>
        <v>-4.0044823891490058</v>
      </c>
      <c r="M90" s="268">
        <f>+'Quarterly CF'!E12</f>
        <v>-18.969851582284022</v>
      </c>
      <c r="N90" s="268">
        <f>+'Quarterly CF'!F12</f>
        <v>-4.5336099834881356</v>
      </c>
      <c r="O90" s="268">
        <f>+'Quarterly CF'!G12</f>
        <v>-49.625056045078836</v>
      </c>
      <c r="P90" s="268">
        <f>+'Quarterly CF'!H12</f>
        <v>-5.0133088985445573</v>
      </c>
      <c r="Q90" s="268">
        <f>+'Quarterly CF'!I12</f>
        <v>-19.720945625648849</v>
      </c>
      <c r="R90" s="268">
        <f>+'Quarterly CF'!J12</f>
        <v>-20.762667858823093</v>
      </c>
      <c r="S90" s="268">
        <f>+'Quarterly CF'!K12</f>
        <v>-45.742077616983501</v>
      </c>
      <c r="T90" s="268">
        <f>+'Quarterly CF'!L12</f>
        <v>-5.1906766075985784</v>
      </c>
      <c r="U90" s="268">
        <f>+'Quarterly CF'!M12</f>
        <v>-26.147059503870931</v>
      </c>
      <c r="V90" s="268">
        <f>+'Quarterly CF'!N12</f>
        <v>-15.903354368745935</v>
      </c>
      <c r="W90" s="268">
        <f>+'Quarterly CF'!O12</f>
        <v>-67.393909519784557</v>
      </c>
      <c r="X90" s="268">
        <f>+'Quarterly CF'!P12</f>
        <v>-18.078548270464164</v>
      </c>
      <c r="Y90" s="268">
        <f>+'Quarterly CF'!Q12</f>
        <v>-26.85</v>
      </c>
      <c r="Z90" s="268">
        <f>+'Quarterly CF'!R12</f>
        <v>-31.5</v>
      </c>
    </row>
    <row r="91" spans="4:30" s="7" customFormat="1" ht="14.1" customHeight="1" thickBot="1" x14ac:dyDescent="0.3">
      <c r="D91" s="85" t="s">
        <v>171</v>
      </c>
      <c r="E91" s="86"/>
      <c r="F91" s="87"/>
      <c r="G91" s="88" t="s">
        <v>134</v>
      </c>
      <c r="H91" s="88"/>
      <c r="I91" s="88"/>
      <c r="J91" s="88"/>
      <c r="K91" s="87"/>
      <c r="L91" s="89">
        <f>+SUM(L89:L90)</f>
        <v>34.617695653335353</v>
      </c>
      <c r="M91" s="89">
        <f>+SUM(M89:M90)</f>
        <v>-23.73416140201784</v>
      </c>
      <c r="N91" s="89">
        <f t="shared" ref="N91:T91" si="139">+SUM(N89:N90)</f>
        <v>17.661189423496239</v>
      </c>
      <c r="O91" s="89">
        <f t="shared" si="139"/>
        <v>17.753566632635753</v>
      </c>
      <c r="P91" s="89">
        <f t="shared" si="139"/>
        <v>27.623400990115734</v>
      </c>
      <c r="Q91" s="89">
        <f t="shared" si="139"/>
        <v>105.709792039069</v>
      </c>
      <c r="R91" s="89">
        <f t="shared" si="139"/>
        <v>170.64373805859447</v>
      </c>
      <c r="S91" s="89">
        <f t="shared" si="139"/>
        <v>108.70452630029126</v>
      </c>
      <c r="T91" s="89">
        <f t="shared" si="139"/>
        <v>145.14258249003177</v>
      </c>
      <c r="U91" s="89">
        <f t="shared" ref="U91:W91" si="140">+SUM(U89:U90)</f>
        <v>64.22237687992957</v>
      </c>
      <c r="V91" s="89">
        <f t="shared" si="140"/>
        <v>116.61308948089444</v>
      </c>
      <c r="W91" s="89">
        <f t="shared" si="140"/>
        <v>53.785459456388764</v>
      </c>
      <c r="X91" s="89">
        <f t="shared" ref="X91:Y91" si="141">+SUM(X89:X90)</f>
        <v>87.584597906109096</v>
      </c>
      <c r="Y91" s="89">
        <f t="shared" si="141"/>
        <v>60.750479573780332</v>
      </c>
      <c r="Z91" s="89">
        <f t="shared" ref="Z91" si="142">+SUM(Z89:Z90)</f>
        <v>138.02000000000001</v>
      </c>
    </row>
    <row r="92" spans="4:30" s="7" customFormat="1" ht="14.1" customHeight="1" x14ac:dyDescent="0.25">
      <c r="D92" s="12" t="s">
        <v>181</v>
      </c>
      <c r="E92" s="84"/>
      <c r="F92" s="12"/>
      <c r="G92" s="39" t="s">
        <v>134</v>
      </c>
      <c r="H92" s="39"/>
      <c r="I92" s="39"/>
      <c r="J92" s="39"/>
      <c r="K92" s="12"/>
      <c r="L92" s="269">
        <f>('Quarterly CF'!D40)</f>
        <v>-86.526155056502077</v>
      </c>
      <c r="M92" s="269">
        <f>('Quarterly CF'!E40)</f>
        <v>-56.587725949890064</v>
      </c>
      <c r="N92" s="269">
        <f>('Quarterly CF'!F40)</f>
        <v>-94.177562416215849</v>
      </c>
      <c r="O92" s="269">
        <f>('Quarterly CF'!G40)</f>
        <v>-66.571556577392016</v>
      </c>
      <c r="P92" s="269">
        <f>('Quarterly CF'!H40)</f>
        <v>-124.63225143902633</v>
      </c>
      <c r="Q92" s="269">
        <f>('Quarterly CF'!I40)</f>
        <v>-84.800748368531984</v>
      </c>
      <c r="R92" s="269">
        <f>('Quarterly CF'!J40)</f>
        <v>-147.78087573424204</v>
      </c>
      <c r="S92" s="269">
        <f>('Quarterly CF'!K40)</f>
        <v>-94.692124458199629</v>
      </c>
      <c r="T92" s="269">
        <f>('Quarterly CF'!L40)</f>
        <v>-145.98117514453628</v>
      </c>
      <c r="U92" s="269">
        <f>('Quarterly CF'!M40)</f>
        <v>-93.99739680635949</v>
      </c>
      <c r="V92" s="269">
        <f>('Quarterly CF'!N40)</f>
        <v>-139.3012165263045</v>
      </c>
      <c r="W92" s="269">
        <f>('Quarterly CF'!O40)</f>
        <v>-85.554211522799747</v>
      </c>
      <c r="X92" s="269">
        <f>('Quarterly CF'!P40)</f>
        <v>-132.98645104639635</v>
      </c>
      <c r="Y92" s="269">
        <f>('Quarterly CF'!Q40)</f>
        <v>-80.001999999999995</v>
      </c>
      <c r="Z92" s="269">
        <f>('Quarterly CF'!R40)</f>
        <v>-127.10000000000001</v>
      </c>
      <c r="AD92" s="64"/>
    </row>
    <row r="93" spans="4:30" s="7" customFormat="1" ht="14.1" customHeight="1" x14ac:dyDescent="0.25">
      <c r="D93" s="13" t="s">
        <v>172</v>
      </c>
      <c r="E93" s="24"/>
      <c r="G93" s="39" t="s">
        <v>134</v>
      </c>
      <c r="H93" s="41"/>
      <c r="I93" s="41"/>
      <c r="J93" s="41"/>
      <c r="L93" s="269">
        <f>('Quarterly CF'!D41+'Quarterly CF'!D42+'Quarterly CF'!D44+'Quarterly CF'!D48)</f>
        <v>-4.46507792490294</v>
      </c>
      <c r="M93" s="269">
        <f>('Quarterly CF'!E41+'Quarterly CF'!E42+'Quarterly CF'!E44+'Quarterly CF'!E48)</f>
        <v>-4.9676069806786636</v>
      </c>
      <c r="N93" s="269">
        <f>('Quarterly CF'!F41+'Quarterly CF'!F42+'Quarterly CF'!F44+'Quarterly CF'!F48)</f>
        <v>0.99223443611270745</v>
      </c>
      <c r="O93" s="269">
        <f>('Quarterly CF'!G41+'Quarterly CF'!G42+'Quarterly CF'!G44+'Quarterly CF'!G48)</f>
        <v>-9.043549530531104</v>
      </c>
      <c r="P93" s="269">
        <f>('Quarterly CF'!H41+'Quarterly CF'!H42+'Quarterly CF'!H44+'Quarterly CF'!H48)</f>
        <v>-15.911862553299711</v>
      </c>
      <c r="Q93" s="269">
        <f>('Quarterly CF'!I41+'Quarterly CF'!I42+'Quarterly CF'!I44+'Quarterly CF'!I48)</f>
        <v>-4.4441957005609281</v>
      </c>
      <c r="R93" s="269">
        <f>('Quarterly CF'!J41+'Quarterly CF'!J42+'Quarterly CF'!J44+'Quarterly CF'!J48)</f>
        <v>-3.9414491446914326</v>
      </c>
      <c r="S93" s="269">
        <f>('Quarterly CF'!K41+'Quarterly CF'!K42+'Quarterly CF'!K44+'Quarterly CF'!K48)</f>
        <v>-2.9704926014479258</v>
      </c>
      <c r="T93" s="269">
        <f>('Quarterly CF'!L41+'Quarterly CF'!L42+'Quarterly CF'!L44+'Quarterly CF'!L48)</f>
        <v>-0.85453795372996233</v>
      </c>
      <c r="U93" s="269">
        <f>('Quarterly CF'!M41+'Quarterly CF'!M42+'Quarterly CF'!M44+'Quarterly CF'!M48)</f>
        <v>-8.7267669572334157</v>
      </c>
      <c r="V93" s="269">
        <f>('Quarterly CF'!N41+'Quarterly CF'!N42+'Quarterly CF'!N44+'Quarterly CF'!N48)</f>
        <v>0.69520889228026139</v>
      </c>
      <c r="W93" s="269">
        <f>('Quarterly CF'!O41+'Quarterly CF'!O42+'Quarterly CF'!O44+'Quarterly CF'!O48)</f>
        <v>-4.0179039813168815</v>
      </c>
      <c r="X93" s="269">
        <f>('Quarterly CF'!P41+'Quarterly CF'!P42+'Quarterly CF'!P44+'Quarterly CF'!P48)</f>
        <v>-1.9578695534263739</v>
      </c>
      <c r="Y93" s="269">
        <f>('Quarterly CF'!Q41+'Quarterly CF'!Q42+'Quarterly CF'!Q44+'Quarterly CF'!Q48)</f>
        <v>-2.931</v>
      </c>
      <c r="Z93" s="269">
        <f>('Quarterly CF'!R41+'Quarterly CF'!R42+'Quarterly CF'!R44+'Quarterly CF'!R48)</f>
        <v>-4.5</v>
      </c>
      <c r="AD93" s="64"/>
    </row>
    <row r="94" spans="4:30" ht="14.1" customHeight="1" x14ac:dyDescent="0.2">
      <c r="D94" s="106" t="s">
        <v>442</v>
      </c>
      <c r="E94" s="107"/>
      <c r="F94" s="106"/>
      <c r="G94" s="108" t="s">
        <v>134</v>
      </c>
      <c r="H94" s="226"/>
      <c r="I94" s="226"/>
      <c r="J94" s="226"/>
      <c r="K94" s="106"/>
      <c r="L94" s="271">
        <f>+('Quarterly CF'!D36+'Quarterly CF'!D37+'Quarterly CF'!D38+'Quarterly CF'!D39+'Quarterly CF'!D43+'Quarterly CF'!D45+'Quarterly CF'!D47+'Quarterly CF'!D49)-L87</f>
        <v>60.948968213606484</v>
      </c>
      <c r="M94" s="271">
        <f>+('Quarterly CF'!E36+'Quarterly CF'!E37+'Quarterly CF'!E38+'Quarterly CF'!E39+'Quarterly CF'!E43+'Quarterly CF'!E45+'Quarterly CF'!E47+'Quarterly CF'!E49)-M87</f>
        <v>114.53761184837214</v>
      </c>
      <c r="N94" s="271">
        <f>+('Quarterly CF'!F36+'Quarterly CF'!F37+'Quarterly CF'!F38+'Quarterly CF'!F39+'Quarterly CF'!F43+'Quarterly CF'!F45+'Quarterly CF'!F47+'Quarterly CF'!F49)-N87</f>
        <v>58.936422791868679</v>
      </c>
      <c r="O94" s="271">
        <f>+('Quarterly CF'!G36+'Quarterly CF'!G37+'Quarterly CF'!G38+'Quarterly CF'!G39+'Quarterly CF'!G43+'Quarterly CF'!G45+'Quarterly CF'!G47+'Quarterly CF'!G49)-O87</f>
        <v>95.848706838703137</v>
      </c>
      <c r="P94" s="271">
        <f>+('Quarterly CF'!H36+'Quarterly CF'!H37+'Quarterly CF'!H38+'Quarterly CF'!H39+'Quarterly CF'!H43+'Quarterly CF'!H45+'Quarterly CF'!H47+'Quarterly CF'!H49)-P87</f>
        <v>113.24299115467292</v>
      </c>
      <c r="Q94" s="271">
        <f>+('Quarterly CF'!I36+'Quarterly CF'!I37+'Quarterly CF'!I38+'Quarterly CF'!I39+'Quarterly CF'!I43+'Quarterly CF'!I45+'Quarterly CF'!I47+'Quarterly CF'!I49)-Q87</f>
        <v>-13.74585024427078</v>
      </c>
      <c r="R94" s="271">
        <f>+('Quarterly CF'!J36+'Quarterly CF'!J37+'Quarterly CF'!J38+'Quarterly CF'!J39+'Quarterly CF'!J43+'Quarterly CF'!J45+'Quarterly CF'!J47+'Quarterly CF'!J49)-R87</f>
        <v>-15.906923826365281</v>
      </c>
      <c r="S94" s="271">
        <f>+('Quarterly CF'!K36+'Quarterly CF'!K37+'Quarterly CF'!K38+'Quarterly CF'!K39+'Quarterly CF'!K43+'Quarterly CF'!K45+'Quarterly CF'!K47+'Quarterly CF'!K49)-S87</f>
        <v>28.324757735366102</v>
      </c>
      <c r="T94" s="271">
        <f>+('Quarterly CF'!L36+'Quarterly CF'!L37+'Quarterly CF'!L38+'Quarterly CF'!L39+'Quarterly CF'!L43+'Quarterly CF'!L45+'Quarterly CF'!L47+'Quarterly CF'!L49)-T87</f>
        <v>31.479884190000021</v>
      </c>
      <c r="U94" s="271">
        <f>+('Quarterly CF'!M36+'Quarterly CF'!M37+'Quarterly CF'!M38+'Quarterly CF'!M39+'Quarterly CF'!M43+'Quarterly CF'!M45+'Quarterly CF'!M47+'Quarterly CF'!M49)-U87</f>
        <v>31.626850760000043</v>
      </c>
      <c r="V94" s="271">
        <f>+('Quarterly CF'!N36+'Quarterly CF'!N37+'Quarterly CF'!N38+'Quarterly CF'!N39+'Quarterly CF'!N43+'Quarterly CF'!N45+'Quarterly CF'!N47+'Quarterly CF'!N49)-V87</f>
        <v>19.625941819999941</v>
      </c>
      <c r="W94" s="271">
        <f>+('Quarterly CF'!O36+'Quarterly CF'!O37+'Quarterly CF'!O38+'Quarterly CF'!O39+'Quarterly CF'!O43+'Quarterly CF'!O45+'Quarterly CF'!O47+'Quarterly CF'!O49)-W87</f>
        <v>54.057938338210654</v>
      </c>
      <c r="X94" s="271">
        <f>+('Quarterly CF'!P36+'Quarterly CF'!P37+'Quarterly CF'!P38+'Quarterly CF'!P39+'Quarterly CF'!P43+'Quarterly CF'!P45+'Quarterly CF'!P47+'Quarterly CF'!P49)-X87</f>
        <v>55.1962788964886</v>
      </c>
      <c r="Y94" s="271">
        <f>+('Quarterly CF'!Q36+'Quarterly CF'!Q37+'Quarterly CF'!Q38+'Quarterly CF'!Q39+'Quarterly CF'!Q43+'Quarterly CF'!Q45+'Quarterly CF'!Q47+'Quarterly CF'!Q49)-Y87</f>
        <v>35.500520426219701</v>
      </c>
      <c r="Z94" s="271">
        <f>+('Quarterly CF'!R36+'Quarterly CF'!R37+'Quarterly CF'!R38+'Quarterly CF'!R39+'Quarterly CF'!R43+'Quarterly CF'!R45+'Quarterly CF'!R47+'Quarterly CF'!R49)-Z87</f>
        <v>28.9</v>
      </c>
      <c r="AB94" s="332"/>
      <c r="AD94" s="173"/>
    </row>
    <row r="95" spans="4:30" s="7" customFormat="1" ht="14.1" customHeight="1" x14ac:dyDescent="0.25">
      <c r="D95" s="28" t="s">
        <v>182</v>
      </c>
      <c r="E95" s="77"/>
      <c r="F95" s="28"/>
      <c r="G95" s="22" t="s">
        <v>134</v>
      </c>
      <c r="H95" s="57"/>
      <c r="I95" s="57"/>
      <c r="J95" s="57"/>
      <c r="K95" s="28"/>
      <c r="L95" s="267">
        <f>+'Quarterly CF'!D46</f>
        <v>0</v>
      </c>
      <c r="M95" s="267">
        <f>+'Quarterly CF'!E46</f>
        <v>0</v>
      </c>
      <c r="N95" s="267">
        <f>+'Quarterly CF'!F46</f>
        <v>0</v>
      </c>
      <c r="O95" s="267">
        <f>+'Quarterly CF'!G46</f>
        <v>0</v>
      </c>
      <c r="P95" s="267">
        <f>+'Quarterly CF'!H46</f>
        <v>0</v>
      </c>
      <c r="Q95" s="267">
        <f>+'Quarterly CF'!I46</f>
        <v>0</v>
      </c>
      <c r="R95" s="267">
        <f>+'Quarterly CF'!J46</f>
        <v>0</v>
      </c>
      <c r="S95" s="267">
        <f>+'Quarterly CF'!K46</f>
        <v>0</v>
      </c>
      <c r="T95" s="267">
        <f>+'Quarterly CF'!L46</f>
        <v>0</v>
      </c>
      <c r="U95" s="267">
        <f>+'Quarterly CF'!M46</f>
        <v>0</v>
      </c>
      <c r="V95" s="267">
        <f>+'Quarterly CF'!N46</f>
        <v>0</v>
      </c>
      <c r="W95" s="267">
        <f>+'Quarterly CF'!O46</f>
        <v>0</v>
      </c>
      <c r="X95" s="267">
        <f>+'Quarterly CF'!P46</f>
        <v>0</v>
      </c>
      <c r="Y95" s="267">
        <f>+'Quarterly CF'!Q46</f>
        <v>0</v>
      </c>
      <c r="Z95" s="267">
        <f>+'Quarterly CF'!R46</f>
        <v>0</v>
      </c>
    </row>
    <row r="96" spans="4:30" s="7" customFormat="1" ht="14.1" customHeight="1" x14ac:dyDescent="0.25">
      <c r="D96" s="28" t="s">
        <v>230</v>
      </c>
      <c r="E96" s="77"/>
      <c r="F96" s="28"/>
      <c r="G96" s="22" t="s">
        <v>134</v>
      </c>
      <c r="H96" s="57"/>
      <c r="I96" s="57"/>
      <c r="J96" s="57"/>
      <c r="K96" s="28"/>
      <c r="L96" s="267">
        <f>+SUM('Quarterly CF'!D28:D32)</f>
        <v>0</v>
      </c>
      <c r="M96" s="267">
        <f>+SUM('Quarterly CF'!E28:E32)</f>
        <v>0</v>
      </c>
      <c r="N96" s="267">
        <f>+SUM('Quarterly CF'!F28:F32)</f>
        <v>0</v>
      </c>
      <c r="O96" s="267">
        <f>+SUM('Quarterly CF'!G28:G32)</f>
        <v>0</v>
      </c>
      <c r="P96" s="267">
        <f>+SUM('Quarterly CF'!H28:H32)</f>
        <v>0</v>
      </c>
      <c r="Q96" s="267">
        <f>+SUM('Quarterly CF'!I28:I32)</f>
        <v>0</v>
      </c>
      <c r="R96" s="267">
        <f>+SUM('Quarterly CF'!J28:J32)</f>
        <v>0</v>
      </c>
      <c r="S96" s="267">
        <f>+SUM('Quarterly CF'!K28:K32)</f>
        <v>0</v>
      </c>
      <c r="T96" s="267">
        <f>+SUM('Quarterly CF'!L28:L32)</f>
        <v>0</v>
      </c>
      <c r="U96" s="267">
        <f>+SUM('Quarterly CF'!M28:M32)</f>
        <v>0</v>
      </c>
      <c r="V96" s="267">
        <f>+SUM('Quarterly CF'!N28:N32)</f>
        <v>0</v>
      </c>
      <c r="W96" s="267">
        <f>+SUM('Quarterly CF'!O28:O32)</f>
        <v>0</v>
      </c>
      <c r="X96" s="267">
        <f>+SUM('Quarterly CF'!P28:P32)</f>
        <v>0</v>
      </c>
      <c r="Y96" s="267">
        <f>+SUM('Quarterly CF'!Q28:Q32)</f>
        <v>0</v>
      </c>
      <c r="Z96" s="267">
        <f>+SUM('Quarterly CF'!R28:R32)</f>
        <v>0</v>
      </c>
    </row>
    <row r="97" spans="3:26" s="7" customFormat="1" ht="14.1" customHeight="1" x14ac:dyDescent="0.25">
      <c r="D97" s="75" t="s">
        <v>406</v>
      </c>
      <c r="E97" s="77"/>
      <c r="F97" s="28"/>
      <c r="G97" s="22" t="s">
        <v>134</v>
      </c>
      <c r="H97" s="57"/>
      <c r="I97" s="57"/>
      <c r="J97" s="57"/>
      <c r="K97" s="28"/>
      <c r="L97" s="267">
        <f>+'Quarterly IS'!D34</f>
        <v>-3.5129999999999999</v>
      </c>
      <c r="M97" s="267">
        <f>+'Quarterly IS'!E34</f>
        <v>-8.7499233316361256</v>
      </c>
      <c r="N97" s="267">
        <f>+'Quarterly IS'!F34</f>
        <v>-5.0396826179727441</v>
      </c>
      <c r="O97" s="267">
        <f>+'Quarterly IS'!G34</f>
        <v>-18.185560703042768</v>
      </c>
      <c r="P97" s="267">
        <f>+'Quarterly IS'!H34</f>
        <v>-5.0281632274880508</v>
      </c>
      <c r="Q97" s="267">
        <f>+'Quarterly IS'!I34</f>
        <v>-7.38601947772014</v>
      </c>
      <c r="R97" s="267">
        <f>+'Quarterly IS'!J34</f>
        <v>-10.656883502456139</v>
      </c>
      <c r="S97" s="267">
        <f>+'Quarterly IS'!K34</f>
        <v>-19.386069528333167</v>
      </c>
      <c r="T97" s="267">
        <f>+'Quarterly IS'!L34</f>
        <v>-5.8011668808727563</v>
      </c>
      <c r="U97" s="267">
        <f>+'Quarterly IS'!M34</f>
        <v>-7.4688861621243632</v>
      </c>
      <c r="V97" s="267">
        <f>+'Quarterly IS'!N34</f>
        <v>-7.8195454457176652</v>
      </c>
      <c r="W97" s="267">
        <f>+'Quarterly IS'!O34</f>
        <v>-11.059886030679309</v>
      </c>
      <c r="X97" s="267">
        <f>+'Quarterly IS'!P34</f>
        <v>-9.0176634433478853</v>
      </c>
      <c r="Y97" s="267">
        <f>+'Quarterly IS'!Q34</f>
        <v>-17.852229603017857</v>
      </c>
      <c r="Z97" s="267">
        <f>+'Quarterly IS'!R34</f>
        <v>-56.7</v>
      </c>
    </row>
    <row r="98" spans="3:26" s="7" customFormat="1" ht="14.1" customHeight="1" thickBot="1" x14ac:dyDescent="0.3">
      <c r="D98" s="78" t="s">
        <v>184</v>
      </c>
      <c r="E98" s="77"/>
      <c r="F98" s="28"/>
      <c r="G98" s="57" t="s">
        <v>134</v>
      </c>
      <c r="H98" s="57"/>
      <c r="I98" s="57"/>
      <c r="J98" s="57"/>
      <c r="K98" s="28"/>
      <c r="L98" s="79">
        <f>L99-SUM(L91:L97)</f>
        <v>-0.3486246650425201</v>
      </c>
      <c r="M98" s="79">
        <f t="shared" ref="M98:V98" si="143">M99-SUM(M91:M97)</f>
        <v>-5.7861243090510328E-2</v>
      </c>
      <c r="N98" s="79">
        <f t="shared" si="143"/>
        <v>3.944247555284619E-2</v>
      </c>
      <c r="O98" s="79">
        <f t="shared" si="143"/>
        <v>0.11521008523182275</v>
      </c>
      <c r="P98" s="79">
        <f t="shared" si="143"/>
        <v>-0.21914134527747287</v>
      </c>
      <c r="Q98" s="79">
        <f t="shared" si="143"/>
        <v>0.1017721853627771</v>
      </c>
      <c r="R98" s="79">
        <f t="shared" si="143"/>
        <v>5.3130756687735925E-3</v>
      </c>
      <c r="S98" s="79">
        <f t="shared" si="143"/>
        <v>-24.015808179756672</v>
      </c>
      <c r="T98" s="79">
        <f t="shared" si="143"/>
        <v>3.431833716514987E-2</v>
      </c>
      <c r="U98" s="79">
        <f t="shared" si="143"/>
        <v>0.80087041778512003</v>
      </c>
      <c r="V98" s="79">
        <f t="shared" si="143"/>
        <v>0.42906410501939973</v>
      </c>
      <c r="W98" s="79">
        <f t="shared" ref="W98:X98" si="144">W99-SUM(W91:W97)</f>
        <v>1.9042316594241768</v>
      </c>
      <c r="X98" s="79">
        <f t="shared" si="144"/>
        <v>3.8838317162764424E-2</v>
      </c>
      <c r="Y98" s="79">
        <f t="shared" ref="Y98:Z98" si="145">Y99-SUM(Y91:Y97)</f>
        <v>-1.0567703969821798</v>
      </c>
      <c r="Z98" s="359">
        <f t="shared" si="145"/>
        <v>23.1</v>
      </c>
    </row>
    <row r="99" spans="3:26" s="7" customFormat="1" ht="14.1" customHeight="1" thickBot="1" x14ac:dyDescent="0.3">
      <c r="D99" s="87" t="s">
        <v>153</v>
      </c>
      <c r="E99" s="90"/>
      <c r="F99" s="87"/>
      <c r="G99" s="88" t="s">
        <v>134</v>
      </c>
      <c r="H99" s="88"/>
      <c r="I99" s="88"/>
      <c r="J99" s="88"/>
      <c r="K99" s="87"/>
      <c r="L99" s="270">
        <f>+'Quarterly CF'!D54</f>
        <v>0.71380622049429798</v>
      </c>
      <c r="M99" s="270">
        <f>+'Quarterly CF'!E54</f>
        <v>20.44033294105893</v>
      </c>
      <c r="N99" s="270">
        <f>+'Quarterly CF'!F54</f>
        <v>-21.587955907158118</v>
      </c>
      <c r="O99" s="270">
        <f>+'Quarterly CF'!G54</f>
        <v>19.916816745604827</v>
      </c>
      <c r="P99" s="270">
        <f>+'Quarterly CF'!H54</f>
        <v>-4.9250264203029221</v>
      </c>
      <c r="Q99" s="270">
        <f>+'Quarterly CF'!I54</f>
        <v>-4.5652495666520556</v>
      </c>
      <c r="R99" s="270">
        <f>+'Quarterly CF'!J54</f>
        <v>-7.6370810734916592</v>
      </c>
      <c r="S99" s="270">
        <f>+'Quarterly CF'!K54</f>
        <v>-4.0352107320800279</v>
      </c>
      <c r="T99" s="270">
        <f>+'Quarterly CF'!L54</f>
        <v>24.019905038057942</v>
      </c>
      <c r="U99" s="270">
        <f>+'Quarterly CF'!M54</f>
        <v>-13.542951868002536</v>
      </c>
      <c r="V99" s="270">
        <f>+'Quarterly CF'!N54</f>
        <v>-9.7574576738281174</v>
      </c>
      <c r="W99" s="270">
        <f>+'Quarterly CF'!O54</f>
        <v>9.1156279192276557</v>
      </c>
      <c r="X99" s="270">
        <f>+'Quarterly CF'!P54</f>
        <v>-1.1422689234101562</v>
      </c>
      <c r="Y99" s="270">
        <f>+'Quarterly CF'!Q54</f>
        <v>-5.5910000000000002</v>
      </c>
      <c r="Z99" s="270">
        <f>+'Quarterly CF'!R54</f>
        <v>1.72</v>
      </c>
    </row>
    <row r="100" spans="3:26" s="7" customFormat="1" ht="14.1" customHeight="1" x14ac:dyDescent="0.25">
      <c r="E100" s="32"/>
      <c r="G100" s="41"/>
      <c r="H100" s="41"/>
      <c r="I100" s="41"/>
      <c r="J100" s="41"/>
    </row>
    <row r="101" spans="3:26" s="7" customFormat="1" ht="14.1" customHeight="1" x14ac:dyDescent="0.25">
      <c r="C101" s="46" t="s">
        <v>158</v>
      </c>
      <c r="E101" s="32"/>
      <c r="G101" s="41"/>
      <c r="H101" s="41"/>
      <c r="I101" s="41"/>
      <c r="J101" s="41"/>
    </row>
    <row r="102" spans="3:26" s="7" customFormat="1" ht="14.1" customHeight="1" x14ac:dyDescent="0.25">
      <c r="D102" s="13" t="s">
        <v>159</v>
      </c>
      <c r="E102" s="26"/>
      <c r="F102" s="13"/>
      <c r="G102" s="22" t="s">
        <v>134</v>
      </c>
      <c r="H102" s="22"/>
      <c r="I102" s="22"/>
      <c r="J102" s="22"/>
      <c r="K102" s="13"/>
      <c r="L102" s="17">
        <f t="shared" ref="L102:Z102" si="146">L29</f>
        <v>566.86099999999999</v>
      </c>
      <c r="M102" s="17">
        <f t="shared" si="146"/>
        <v>582.048</v>
      </c>
      <c r="N102" s="17">
        <f t="shared" si="146"/>
        <v>597.99199999999996</v>
      </c>
      <c r="O102" s="17">
        <f t="shared" si="146"/>
        <v>611.25699999999995</v>
      </c>
      <c r="P102" s="17">
        <f t="shared" si="146"/>
        <v>643.48900000000003</v>
      </c>
      <c r="Q102" s="17">
        <f t="shared" si="146"/>
        <v>652.57100000000003</v>
      </c>
      <c r="R102" s="17">
        <f t="shared" si="146"/>
        <v>665.80499999999995</v>
      </c>
      <c r="S102" s="17">
        <f t="shared" si="146"/>
        <v>673.43</v>
      </c>
      <c r="T102" s="17">
        <f t="shared" si="146"/>
        <v>716.69799999999998</v>
      </c>
      <c r="U102" s="17">
        <f t="shared" si="146"/>
        <v>731.55799999999999</v>
      </c>
      <c r="V102" s="17">
        <f t="shared" si="146"/>
        <v>744.73099999999999</v>
      </c>
      <c r="W102" s="17">
        <f t="shared" si="146"/>
        <v>754.822</v>
      </c>
      <c r="X102" s="17">
        <f t="shared" si="146"/>
        <v>796.97299999999996</v>
      </c>
      <c r="Y102" s="17">
        <f t="shared" si="146"/>
        <v>806.59100000000001</v>
      </c>
      <c r="Z102" s="17">
        <f t="shared" si="146"/>
        <v>816.6</v>
      </c>
    </row>
    <row r="103" spans="3:26" s="7" customFormat="1" ht="14.1" customHeight="1" x14ac:dyDescent="0.25">
      <c r="D103" s="13" t="s">
        <v>160</v>
      </c>
      <c r="E103" s="26"/>
      <c r="F103" s="13"/>
      <c r="G103" s="22" t="s">
        <v>134</v>
      </c>
      <c r="H103" s="22"/>
      <c r="I103" s="22"/>
      <c r="J103" s="22"/>
      <c r="K103" s="13"/>
      <c r="L103" s="17">
        <f t="shared" ref="L103:Z103" si="147">L46</f>
        <v>95.350999999999999</v>
      </c>
      <c r="M103" s="17">
        <f t="shared" si="147"/>
        <v>94.44</v>
      </c>
      <c r="N103" s="17">
        <f t="shared" si="147"/>
        <v>103.36199999999999</v>
      </c>
      <c r="O103" s="17">
        <f t="shared" si="147"/>
        <v>92.801000000000002</v>
      </c>
      <c r="P103" s="17">
        <f t="shared" si="147"/>
        <v>93.423000000000002</v>
      </c>
      <c r="Q103" s="17">
        <f t="shared" si="147"/>
        <v>89.801000000000002</v>
      </c>
      <c r="R103" s="17">
        <f t="shared" si="147"/>
        <v>89.99</v>
      </c>
      <c r="S103" s="17">
        <f t="shared" si="147"/>
        <v>89.058999999999997</v>
      </c>
      <c r="T103" s="17">
        <f t="shared" si="147"/>
        <v>95.545000000000002</v>
      </c>
      <c r="U103" s="17">
        <f t="shared" si="147"/>
        <v>94.709000000000003</v>
      </c>
      <c r="V103" s="17">
        <f t="shared" si="147"/>
        <v>86.456000000000003</v>
      </c>
      <c r="W103" s="17">
        <f t="shared" si="147"/>
        <v>90.658000000000001</v>
      </c>
      <c r="X103" s="17">
        <f t="shared" si="147"/>
        <v>98.251999999999995</v>
      </c>
      <c r="Y103" s="17">
        <f t="shared" si="147"/>
        <v>90.728999999999999</v>
      </c>
      <c r="Z103" s="17">
        <f t="shared" si="147"/>
        <v>86.694999999999993</v>
      </c>
    </row>
    <row r="104" spans="3:26" s="7" customFormat="1" ht="14.1" customHeight="1" thickBot="1" x14ac:dyDescent="0.3">
      <c r="D104" s="75" t="s">
        <v>161</v>
      </c>
      <c r="E104" s="30"/>
      <c r="F104" s="28"/>
      <c r="G104" s="57" t="s">
        <v>134</v>
      </c>
      <c r="H104" s="57"/>
      <c r="I104" s="57"/>
      <c r="J104" s="57"/>
      <c r="K104" s="28"/>
      <c r="L104" s="79">
        <f t="shared" ref="L104:Z104" si="148">L53</f>
        <v>19.803000000000001</v>
      </c>
      <c r="M104" s="79">
        <f t="shared" si="148"/>
        <v>21.847999999999999</v>
      </c>
      <c r="N104" s="79">
        <f t="shared" si="148"/>
        <v>20.625</v>
      </c>
      <c r="O104" s="79">
        <f t="shared" si="148"/>
        <v>20.632999999999999</v>
      </c>
      <c r="P104" s="79">
        <f t="shared" si="148"/>
        <v>20.957000000000001</v>
      </c>
      <c r="Q104" s="79">
        <f t="shared" si="148"/>
        <v>23.373000000000001</v>
      </c>
      <c r="R104" s="79">
        <f t="shared" si="148"/>
        <v>25.19</v>
      </c>
      <c r="S104" s="79">
        <f t="shared" si="148"/>
        <v>22.885000000000002</v>
      </c>
      <c r="T104" s="79">
        <f t="shared" si="148"/>
        <v>22.187000000000001</v>
      </c>
      <c r="U104" s="79">
        <f t="shared" si="148"/>
        <v>22.821999999999999</v>
      </c>
      <c r="V104" s="79">
        <f t="shared" si="148"/>
        <v>23.082000000000001</v>
      </c>
      <c r="W104" s="79">
        <f t="shared" si="148"/>
        <v>24.748999999999999</v>
      </c>
      <c r="X104" s="79">
        <f t="shared" si="148"/>
        <v>24.672999999999998</v>
      </c>
      <c r="Y104" s="79">
        <f t="shared" si="148"/>
        <v>30.533000000000001</v>
      </c>
      <c r="Z104" s="79">
        <f t="shared" si="148"/>
        <v>29.7</v>
      </c>
    </row>
    <row r="105" spans="3:26" s="7" customFormat="1" ht="14.1" customHeight="1" thickBot="1" x14ac:dyDescent="0.3">
      <c r="D105" s="87" t="s">
        <v>386</v>
      </c>
      <c r="E105" s="86"/>
      <c r="F105" s="87"/>
      <c r="G105" s="88" t="s">
        <v>134</v>
      </c>
      <c r="H105" s="88"/>
      <c r="I105" s="88"/>
      <c r="J105" s="88"/>
      <c r="K105" s="87"/>
      <c r="L105" s="89">
        <f>SUM(L102:L104)</f>
        <v>682.01499999999999</v>
      </c>
      <c r="M105" s="89">
        <f t="shared" ref="M105:T105" si="149">SUM(M102:M104)</f>
        <v>698.33600000000001</v>
      </c>
      <c r="N105" s="89">
        <f t="shared" si="149"/>
        <v>721.97899999999993</v>
      </c>
      <c r="O105" s="89">
        <f t="shared" si="149"/>
        <v>724.69100000000003</v>
      </c>
      <c r="P105" s="89">
        <f t="shared" si="149"/>
        <v>757.86900000000003</v>
      </c>
      <c r="Q105" s="89">
        <f t="shared" si="149"/>
        <v>765.74500000000012</v>
      </c>
      <c r="R105" s="89">
        <f t="shared" si="149"/>
        <v>780.98500000000001</v>
      </c>
      <c r="S105" s="89">
        <f t="shared" si="149"/>
        <v>785.37399999999991</v>
      </c>
      <c r="T105" s="89">
        <f t="shared" si="149"/>
        <v>834.43</v>
      </c>
      <c r="U105" s="89">
        <f t="shared" ref="U105:V105" si="150">SUM(U102:U104)</f>
        <v>849.08900000000006</v>
      </c>
      <c r="V105" s="89">
        <f t="shared" si="150"/>
        <v>854.26900000000001</v>
      </c>
      <c r="W105" s="89">
        <f t="shared" ref="W105:X105" si="151">SUM(W102:W104)</f>
        <v>870.22900000000004</v>
      </c>
      <c r="X105" s="89">
        <f t="shared" si="151"/>
        <v>919.89799999999991</v>
      </c>
      <c r="Y105" s="89">
        <f t="shared" ref="Y105:Z105" si="152">SUM(Y102:Y104)</f>
        <v>927.85300000000007</v>
      </c>
      <c r="Z105" s="89">
        <f t="shared" si="152"/>
        <v>932.99500000000012</v>
      </c>
    </row>
    <row r="106" spans="3:26" s="7" customFormat="1" ht="14.1" customHeight="1" x14ac:dyDescent="0.25">
      <c r="E106" s="32"/>
      <c r="G106" s="41"/>
      <c r="H106" s="41"/>
      <c r="I106" s="41"/>
      <c r="J106" s="41"/>
    </row>
    <row r="107" spans="3:26" s="7" customFormat="1" ht="14.1" customHeight="1" x14ac:dyDescent="0.25">
      <c r="D107" s="13" t="s">
        <v>10</v>
      </c>
      <c r="E107" s="74"/>
      <c r="F107" s="13"/>
      <c r="G107" s="22" t="s">
        <v>134</v>
      </c>
      <c r="H107" s="22"/>
      <c r="I107" s="22"/>
      <c r="J107" s="22"/>
      <c r="K107" s="17">
        <f t="shared" ref="K107:Z107" si="153">K31</f>
        <v>380.34699999999998</v>
      </c>
      <c r="L107" s="17">
        <f t="shared" si="153"/>
        <v>408.995</v>
      </c>
      <c r="M107" s="17">
        <f t="shared" si="153"/>
        <v>420.35700000000003</v>
      </c>
      <c r="N107" s="17">
        <f t="shared" si="153"/>
        <v>430.45299999999997</v>
      </c>
      <c r="O107" s="17">
        <f t="shared" si="153"/>
        <v>434.58600000000001</v>
      </c>
      <c r="P107" s="17">
        <f t="shared" si="153"/>
        <v>457.34500000000003</v>
      </c>
      <c r="Q107" s="17">
        <f t="shared" si="153"/>
        <v>465.19799999999998</v>
      </c>
      <c r="R107" s="17">
        <f t="shared" si="153"/>
        <v>478.59100000000001</v>
      </c>
      <c r="S107" s="17">
        <f t="shared" si="153"/>
        <v>484.15100000000001</v>
      </c>
      <c r="T107" s="17">
        <f t="shared" si="153"/>
        <v>518.71</v>
      </c>
      <c r="U107" s="17">
        <f t="shared" si="153"/>
        <v>530.69799999999998</v>
      </c>
      <c r="V107" s="17">
        <f t="shared" si="153"/>
        <v>543.36</v>
      </c>
      <c r="W107" s="17">
        <f t="shared" si="153"/>
        <v>549.10400000000004</v>
      </c>
      <c r="X107" s="17">
        <f t="shared" si="153"/>
        <v>583.803</v>
      </c>
      <c r="Y107" s="17">
        <f t="shared" si="153"/>
        <v>595.351</v>
      </c>
      <c r="Z107" s="17">
        <f t="shared" si="153"/>
        <v>608.5</v>
      </c>
    </row>
    <row r="108" spans="3:26" s="7" customFormat="1" ht="14.1" customHeight="1" x14ac:dyDescent="0.25">
      <c r="D108" s="13" t="s">
        <v>12</v>
      </c>
      <c r="E108" s="74"/>
      <c r="F108" s="13"/>
      <c r="G108" s="22" t="s">
        <v>134</v>
      </c>
      <c r="H108" s="22"/>
      <c r="I108" s="22"/>
      <c r="J108" s="22"/>
      <c r="K108" s="17">
        <f t="shared" ref="K108:Z108" si="154">K47</f>
        <v>-125.64100000000001</v>
      </c>
      <c r="L108" s="17">
        <f t="shared" si="154"/>
        <v>-133.18299999999999</v>
      </c>
      <c r="M108" s="17">
        <f t="shared" si="154"/>
        <v>-144.40899999999999</v>
      </c>
      <c r="N108" s="17">
        <f t="shared" si="154"/>
        <v>-129.917</v>
      </c>
      <c r="O108" s="17">
        <f t="shared" si="154"/>
        <v>-137.33799999999999</v>
      </c>
      <c r="P108" s="17">
        <f t="shared" si="154"/>
        <v>-133.917</v>
      </c>
      <c r="Q108" s="17">
        <f t="shared" si="154"/>
        <v>-134.964</v>
      </c>
      <c r="R108" s="17">
        <f t="shared" si="154"/>
        <v>-137.32499999999999</v>
      </c>
      <c r="S108" s="17">
        <f t="shared" si="154"/>
        <v>-144.90100000000001</v>
      </c>
      <c r="T108" s="17">
        <f t="shared" si="154"/>
        <v>-148.19999999999999</v>
      </c>
      <c r="U108" s="17">
        <f t="shared" si="154"/>
        <v>-154.47399999999999</v>
      </c>
      <c r="V108" s="17">
        <f t="shared" si="154"/>
        <v>-152.01499999999999</v>
      </c>
      <c r="W108" s="17">
        <f t="shared" si="154"/>
        <v>-172.78</v>
      </c>
      <c r="X108" s="17">
        <f t="shared" si="154"/>
        <v>-171.392</v>
      </c>
      <c r="Y108" s="17">
        <f t="shared" si="154"/>
        <v>-174.53899999999999</v>
      </c>
      <c r="Z108" s="17">
        <f t="shared" si="154"/>
        <v>-171.4</v>
      </c>
    </row>
    <row r="109" spans="3:26" s="7" customFormat="1" ht="14.1" customHeight="1" thickBot="1" x14ac:dyDescent="0.3">
      <c r="D109" s="13" t="s">
        <v>14</v>
      </c>
      <c r="E109" s="77"/>
      <c r="F109" s="28"/>
      <c r="G109" s="57" t="s">
        <v>134</v>
      </c>
      <c r="H109" s="57"/>
      <c r="I109" s="57"/>
      <c r="J109" s="57"/>
      <c r="K109" s="79">
        <f t="shared" ref="K109:Z109" si="155">K54</f>
        <v>-3.601</v>
      </c>
      <c r="L109" s="79">
        <f t="shared" si="155"/>
        <v>0.67</v>
      </c>
      <c r="M109" s="79">
        <f t="shared" si="155"/>
        <v>0.26</v>
      </c>
      <c r="N109" s="79">
        <f t="shared" si="155"/>
        <v>1.623</v>
      </c>
      <c r="O109" s="79">
        <f t="shared" si="155"/>
        <v>-0.129</v>
      </c>
      <c r="P109" s="79">
        <f t="shared" si="155"/>
        <v>4.5339999999999998</v>
      </c>
      <c r="Q109" s="79">
        <f t="shared" si="155"/>
        <v>0.44600000000000001</v>
      </c>
      <c r="R109" s="79">
        <f t="shared" si="155"/>
        <v>2.4409999999999998</v>
      </c>
      <c r="S109" s="79">
        <f t="shared" si="155"/>
        <v>-1.1120000000000001</v>
      </c>
      <c r="T109" s="79">
        <f t="shared" si="155"/>
        <v>4.1340000000000003</v>
      </c>
      <c r="U109" s="79">
        <f t="shared" si="155"/>
        <v>4.8730000000000002</v>
      </c>
      <c r="V109" s="79">
        <f t="shared" si="155"/>
        <v>5.0519999999999996</v>
      </c>
      <c r="W109" s="79">
        <f t="shared" si="155"/>
        <v>5.5359999999999996</v>
      </c>
      <c r="X109" s="79">
        <f t="shared" si="155"/>
        <v>6.2080000000000002</v>
      </c>
      <c r="Y109" s="79">
        <f t="shared" si="155"/>
        <v>5.1459999999999999</v>
      </c>
      <c r="Z109" s="79">
        <f t="shared" si="155"/>
        <v>5.5</v>
      </c>
    </row>
    <row r="110" spans="3:26" s="7" customFormat="1" ht="14.1" customHeight="1" thickTop="1" thickBot="1" x14ac:dyDescent="0.3">
      <c r="D110" s="92" t="s">
        <v>1</v>
      </c>
      <c r="E110" s="90"/>
      <c r="F110" s="87"/>
      <c r="G110" s="88" t="s">
        <v>134</v>
      </c>
      <c r="H110" s="88"/>
      <c r="I110" s="88"/>
      <c r="J110" s="88"/>
      <c r="K110" s="87"/>
      <c r="L110" s="89">
        <f>SUM(L107:L109)</f>
        <v>276.48200000000003</v>
      </c>
      <c r="M110" s="89">
        <f t="shared" ref="M110:T110" si="156">SUM(M107:M109)</f>
        <v>276.20800000000003</v>
      </c>
      <c r="N110" s="89">
        <f t="shared" si="156"/>
        <v>302.15899999999993</v>
      </c>
      <c r="O110" s="89">
        <f t="shared" si="156"/>
        <v>297.11900000000003</v>
      </c>
      <c r="P110" s="89">
        <f t="shared" si="156"/>
        <v>327.96199999999999</v>
      </c>
      <c r="Q110" s="89">
        <f t="shared" si="156"/>
        <v>330.68</v>
      </c>
      <c r="R110" s="89">
        <f t="shared" si="156"/>
        <v>343.70699999999999</v>
      </c>
      <c r="S110" s="89">
        <f t="shared" si="156"/>
        <v>338.13799999999998</v>
      </c>
      <c r="T110" s="89">
        <f t="shared" si="156"/>
        <v>374.64400000000006</v>
      </c>
      <c r="U110" s="89">
        <f t="shared" ref="U110:V110" si="157">SUM(U107:U109)</f>
        <v>381.09699999999998</v>
      </c>
      <c r="V110" s="89">
        <f t="shared" si="157"/>
        <v>396.39700000000005</v>
      </c>
      <c r="W110" s="89">
        <f t="shared" ref="W110:X110" si="158">SUM(W107:W109)</f>
        <v>381.86000000000007</v>
      </c>
      <c r="X110" s="89">
        <f t="shared" si="158"/>
        <v>418.61900000000003</v>
      </c>
      <c r="Y110" s="89">
        <f t="shared" ref="Y110:Z110" si="159">SUM(Y107:Y109)</f>
        <v>425.95800000000003</v>
      </c>
      <c r="Z110" s="89">
        <f t="shared" si="159"/>
        <v>442.6</v>
      </c>
    </row>
    <row r="111" spans="3:26" s="7" customFormat="1" ht="14.1" customHeight="1" thickBot="1" x14ac:dyDescent="0.3">
      <c r="D111" s="75" t="s">
        <v>406</v>
      </c>
      <c r="E111" s="24"/>
      <c r="G111" s="41" t="s">
        <v>134</v>
      </c>
      <c r="H111" s="41"/>
      <c r="I111" s="41"/>
      <c r="J111" s="41"/>
      <c r="L111" s="64">
        <f>L97</f>
        <v>-3.5129999999999999</v>
      </c>
      <c r="M111" s="64">
        <f t="shared" ref="M111:Y111" si="160">M97</f>
        <v>-8.7499233316361256</v>
      </c>
      <c r="N111" s="64">
        <f t="shared" si="160"/>
        <v>-5.0396826179727441</v>
      </c>
      <c r="O111" s="64">
        <f t="shared" si="160"/>
        <v>-18.185560703042768</v>
      </c>
      <c r="P111" s="64">
        <f t="shared" si="160"/>
        <v>-5.0281632274880508</v>
      </c>
      <c r="Q111" s="64">
        <f t="shared" si="160"/>
        <v>-7.38601947772014</v>
      </c>
      <c r="R111" s="64">
        <f t="shared" si="160"/>
        <v>-10.656883502456139</v>
      </c>
      <c r="S111" s="64">
        <f t="shared" si="160"/>
        <v>-19.386069528333167</v>
      </c>
      <c r="T111" s="64">
        <f t="shared" si="160"/>
        <v>-5.8011668808727563</v>
      </c>
      <c r="U111" s="64">
        <f t="shared" si="160"/>
        <v>-7.4688861621243632</v>
      </c>
      <c r="V111" s="64">
        <f t="shared" si="160"/>
        <v>-7.8195454457176652</v>
      </c>
      <c r="W111" s="64">
        <f t="shared" si="160"/>
        <v>-11.059886030679309</v>
      </c>
      <c r="X111" s="64">
        <f t="shared" si="160"/>
        <v>-9.0176634433478853</v>
      </c>
      <c r="Y111" s="64">
        <f t="shared" si="160"/>
        <v>-17.852229603017857</v>
      </c>
      <c r="Z111" s="64">
        <f t="shared" ref="Z111" si="161">Z97</f>
        <v>-56.7</v>
      </c>
    </row>
    <row r="112" spans="3:26" s="7" customFormat="1" ht="14.1" customHeight="1" thickBot="1" x14ac:dyDescent="0.3">
      <c r="D112" s="87" t="s">
        <v>174</v>
      </c>
      <c r="E112" s="90"/>
      <c r="F112" s="87"/>
      <c r="G112" s="88" t="s">
        <v>134</v>
      </c>
      <c r="H112" s="88"/>
      <c r="I112" s="88"/>
      <c r="J112" s="88"/>
      <c r="K112" s="87"/>
      <c r="L112" s="89">
        <f t="shared" ref="L112:Z112" si="162">L110+L111</f>
        <v>272.96900000000005</v>
      </c>
      <c r="M112" s="89">
        <f t="shared" si="162"/>
        <v>267.4580766683639</v>
      </c>
      <c r="N112" s="89">
        <f t="shared" si="162"/>
        <v>297.11931738202719</v>
      </c>
      <c r="O112" s="89">
        <f t="shared" si="162"/>
        <v>278.93343929695726</v>
      </c>
      <c r="P112" s="89">
        <f t="shared" si="162"/>
        <v>322.93383677251194</v>
      </c>
      <c r="Q112" s="89">
        <f t="shared" si="162"/>
        <v>323.29398052227987</v>
      </c>
      <c r="R112" s="89">
        <f t="shared" si="162"/>
        <v>333.05011649754385</v>
      </c>
      <c r="S112" s="89">
        <f t="shared" si="162"/>
        <v>318.75193047166681</v>
      </c>
      <c r="T112" s="89">
        <f t="shared" si="162"/>
        <v>368.84283311912731</v>
      </c>
      <c r="U112" s="89">
        <f t="shared" si="162"/>
        <v>373.62811383787562</v>
      </c>
      <c r="V112" s="89">
        <f t="shared" si="162"/>
        <v>388.57745455428238</v>
      </c>
      <c r="W112" s="89">
        <f t="shared" si="162"/>
        <v>370.80011396932076</v>
      </c>
      <c r="X112" s="89">
        <f t="shared" si="162"/>
        <v>409.60133655665214</v>
      </c>
      <c r="Y112" s="89">
        <f t="shared" si="162"/>
        <v>408.10577039698217</v>
      </c>
      <c r="Z112" s="89">
        <f t="shared" si="162"/>
        <v>385.90000000000003</v>
      </c>
    </row>
    <row r="113" spans="4:26" s="7" customFormat="1" ht="14.1" customHeight="1" x14ac:dyDescent="0.25">
      <c r="E113" s="24"/>
      <c r="G113" s="41"/>
      <c r="H113" s="41"/>
      <c r="I113" s="41"/>
      <c r="J113" s="41"/>
    </row>
    <row r="114" spans="4:26" s="7" customFormat="1" ht="14.1" customHeight="1" x14ac:dyDescent="0.25">
      <c r="D114" s="13" t="s">
        <v>231</v>
      </c>
      <c r="E114" s="74"/>
      <c r="F114" s="13"/>
      <c r="G114" s="22" t="s">
        <v>134</v>
      </c>
      <c r="H114" s="17"/>
      <c r="I114" s="17"/>
      <c r="J114" s="17"/>
      <c r="K114" s="17"/>
      <c r="L114" s="17">
        <f t="shared" ref="L114:Z114" si="163">L66</f>
        <v>134.35644130438385</v>
      </c>
      <c r="M114" s="17">
        <f t="shared" si="163"/>
        <v>136.91520242442246</v>
      </c>
      <c r="N114" s="17">
        <f t="shared" si="163"/>
        <v>159.13201276463508</v>
      </c>
      <c r="O114" s="17">
        <f t="shared" si="163"/>
        <v>146.43012698292111</v>
      </c>
      <c r="P114" s="17">
        <f t="shared" si="163"/>
        <v>170.50608201389667</v>
      </c>
      <c r="Q114" s="17">
        <f t="shared" si="163"/>
        <v>169.14279262109625</v>
      </c>
      <c r="R114" s="17">
        <f t="shared" si="163"/>
        <v>181.70928387350182</v>
      </c>
      <c r="S114" s="17">
        <f t="shared" si="163"/>
        <v>172.61059589223598</v>
      </c>
      <c r="T114" s="17">
        <f t="shared" si="163"/>
        <v>203.8671747522335</v>
      </c>
      <c r="U114" s="17">
        <f t="shared" si="163"/>
        <v>206.97738362039016</v>
      </c>
      <c r="V114" s="17">
        <f t="shared" si="163"/>
        <v>212.62084703891165</v>
      </c>
      <c r="W114" s="17">
        <f t="shared" si="163"/>
        <v>195.60496090524865</v>
      </c>
      <c r="X114" s="17">
        <f t="shared" si="163"/>
        <v>230.6349614929012</v>
      </c>
      <c r="Y114" s="17">
        <f t="shared" si="163"/>
        <v>235.95641626478405</v>
      </c>
      <c r="Z114" s="17">
        <f t="shared" si="163"/>
        <v>250.3</v>
      </c>
    </row>
    <row r="115" spans="4:26" s="7" customFormat="1" ht="14.1" customHeight="1" x14ac:dyDescent="0.25">
      <c r="D115" s="294" t="s">
        <v>406</v>
      </c>
      <c r="E115" s="74"/>
      <c r="F115" s="13"/>
      <c r="G115" s="22" t="s">
        <v>134</v>
      </c>
      <c r="H115" s="17"/>
      <c r="I115" s="17"/>
      <c r="J115" s="17"/>
      <c r="K115" s="17"/>
      <c r="L115" s="17">
        <f t="shared" ref="L115:Z115" si="164">L97</f>
        <v>-3.5129999999999999</v>
      </c>
      <c r="M115" s="17">
        <f t="shared" si="164"/>
        <v>-8.7499233316361256</v>
      </c>
      <c r="N115" s="17">
        <f t="shared" si="164"/>
        <v>-5.0396826179727441</v>
      </c>
      <c r="O115" s="17">
        <f t="shared" si="164"/>
        <v>-18.185560703042768</v>
      </c>
      <c r="P115" s="17">
        <f t="shared" si="164"/>
        <v>-5.0281632274880508</v>
      </c>
      <c r="Q115" s="17">
        <f t="shared" si="164"/>
        <v>-7.38601947772014</v>
      </c>
      <c r="R115" s="17">
        <f t="shared" si="164"/>
        <v>-10.656883502456139</v>
      </c>
      <c r="S115" s="17">
        <f t="shared" si="164"/>
        <v>-19.386069528333167</v>
      </c>
      <c r="T115" s="17">
        <f t="shared" si="164"/>
        <v>-5.8011668808727563</v>
      </c>
      <c r="U115" s="17">
        <f t="shared" si="164"/>
        <v>-7.4688861621243632</v>
      </c>
      <c r="V115" s="17">
        <f t="shared" si="164"/>
        <v>-7.8195454457176652</v>
      </c>
      <c r="W115" s="17">
        <f t="shared" si="164"/>
        <v>-11.059886030679309</v>
      </c>
      <c r="X115" s="17">
        <f t="shared" si="164"/>
        <v>-9.0176634433478853</v>
      </c>
      <c r="Y115" s="17">
        <f t="shared" si="164"/>
        <v>-17.852229603017857</v>
      </c>
      <c r="Z115" s="17">
        <f t="shared" si="164"/>
        <v>-56.7</v>
      </c>
    </row>
    <row r="116" spans="4:26" s="7" customFormat="1" ht="14.1" customHeight="1" x14ac:dyDescent="0.25">
      <c r="D116" s="294" t="s">
        <v>524</v>
      </c>
      <c r="E116" s="74"/>
      <c r="F116" s="13"/>
      <c r="G116" s="22" t="s">
        <v>134</v>
      </c>
      <c r="H116" s="17"/>
      <c r="I116" s="17"/>
      <c r="J116" s="17"/>
      <c r="K116" s="17"/>
      <c r="L116" s="266">
        <f>+'Quarterly IS'!D35</f>
        <v>0</v>
      </c>
      <c r="M116" s="266">
        <f>+'Quarterly IS'!E35</f>
        <v>0</v>
      </c>
      <c r="N116" s="266">
        <f>+'Quarterly IS'!F35</f>
        <v>0</v>
      </c>
      <c r="O116" s="266">
        <f>+'Quarterly IS'!G35</f>
        <v>0</v>
      </c>
      <c r="P116" s="266">
        <f>+'Quarterly IS'!H35</f>
        <v>0</v>
      </c>
      <c r="Q116" s="266">
        <f>+'Quarterly IS'!I35</f>
        <v>0</v>
      </c>
      <c r="R116" s="266">
        <f>+'Quarterly IS'!J35</f>
        <v>0</v>
      </c>
      <c r="S116" s="266">
        <f>+'Quarterly IS'!K35</f>
        <v>0</v>
      </c>
      <c r="T116" s="266">
        <f>+'Quarterly IS'!L35</f>
        <v>0</v>
      </c>
      <c r="U116" s="266">
        <f>+'Quarterly IS'!M35</f>
        <v>-4.0110000000000001</v>
      </c>
      <c r="V116" s="266">
        <f>+'Quarterly IS'!N35</f>
        <v>0</v>
      </c>
      <c r="W116" s="266">
        <f>+'Quarterly IS'!O35</f>
        <v>0</v>
      </c>
      <c r="X116" s="266">
        <f>+'Quarterly IS'!P35</f>
        <v>0</v>
      </c>
      <c r="Y116" s="266">
        <f>+'Quarterly IS'!Q35</f>
        <v>0</v>
      </c>
      <c r="Z116" s="266">
        <f>+'Quarterly IS'!R35</f>
        <v>0</v>
      </c>
    </row>
    <row r="117" spans="4:26" s="7" customFormat="1" ht="14.1" customHeight="1" thickBot="1" x14ac:dyDescent="0.3">
      <c r="D117" s="294" t="s">
        <v>407</v>
      </c>
      <c r="E117" s="74"/>
      <c r="F117" s="13"/>
      <c r="G117" s="22" t="s">
        <v>134</v>
      </c>
      <c r="H117" s="17"/>
      <c r="I117" s="17"/>
      <c r="J117" s="17"/>
      <c r="K117" s="17"/>
      <c r="L117" s="266">
        <f>+'Quarterly IS'!D36</f>
        <v>-95.355999999999995</v>
      </c>
      <c r="M117" s="266">
        <f>+'Quarterly IS'!E36</f>
        <v>-101.17500000000001</v>
      </c>
      <c r="N117" s="266">
        <f>+'Quarterly IS'!F36</f>
        <v>-105.52699999999999</v>
      </c>
      <c r="O117" s="266">
        <f>+'Quarterly IS'!G36</f>
        <v>-105.43799999999999</v>
      </c>
      <c r="P117" s="266">
        <f>+'Quarterly IS'!H36</f>
        <v>-107.354</v>
      </c>
      <c r="Q117" s="266">
        <f>+'Quarterly IS'!I36</f>
        <v>-109.01600000000001</v>
      </c>
      <c r="R117" s="266">
        <f>+'Quarterly IS'!J36</f>
        <v>-110.39400000000001</v>
      </c>
      <c r="S117" s="266">
        <f>+'Quarterly IS'!K36</f>
        <v>-111.70999999999998</v>
      </c>
      <c r="T117" s="266">
        <f>+'Quarterly IS'!L36</f>
        <v>-117.943</v>
      </c>
      <c r="U117" s="266">
        <f>+'Quarterly IS'!M36</f>
        <v>-118.85299999999999</v>
      </c>
      <c r="V117" s="266">
        <f>+'Quarterly IS'!N36</f>
        <v>-118.38999999999999</v>
      </c>
      <c r="W117" s="266">
        <f>+'Quarterly IS'!O36</f>
        <v>-120.298</v>
      </c>
      <c r="X117" s="266">
        <f>+'Quarterly IS'!P36</f>
        <v>-120.66800000000001</v>
      </c>
      <c r="Y117" s="266">
        <f>+'Quarterly IS'!Q36</f>
        <v>-121.32680889875616</v>
      </c>
      <c r="Z117" s="266">
        <f>+'Quarterly IS'!R36</f>
        <v>-111.8</v>
      </c>
    </row>
    <row r="118" spans="4:26" s="7" customFormat="1" ht="14.1" customHeight="1" thickBot="1" x14ac:dyDescent="0.3">
      <c r="D118" s="85" t="s">
        <v>54</v>
      </c>
      <c r="E118" s="90"/>
      <c r="F118" s="87"/>
      <c r="G118" s="88" t="s">
        <v>134</v>
      </c>
      <c r="H118" s="91"/>
      <c r="I118" s="91"/>
      <c r="J118" s="91"/>
      <c r="K118" s="91"/>
      <c r="L118" s="283">
        <f>+SUM(L114:L117)</f>
        <v>35.48744130438385</v>
      </c>
      <c r="M118" s="283">
        <f t="shared" ref="M118:Z118" si="165">+SUM(M114:M117)</f>
        <v>26.990279092786324</v>
      </c>
      <c r="N118" s="283">
        <f t="shared" si="165"/>
        <v>48.565330146662347</v>
      </c>
      <c r="O118" s="283">
        <f t="shared" si="165"/>
        <v>22.806566279878353</v>
      </c>
      <c r="P118" s="283">
        <f t="shared" si="165"/>
        <v>58.123918786408623</v>
      </c>
      <c r="Q118" s="283">
        <f t="shared" si="165"/>
        <v>52.740773143376103</v>
      </c>
      <c r="R118" s="283">
        <f t="shared" si="165"/>
        <v>60.658400371045673</v>
      </c>
      <c r="S118" s="283">
        <f t="shared" si="165"/>
        <v>41.514526363902831</v>
      </c>
      <c r="T118" s="283">
        <f t="shared" si="165"/>
        <v>80.123007871360741</v>
      </c>
      <c r="U118" s="283">
        <f t="shared" si="165"/>
        <v>76.644497458265803</v>
      </c>
      <c r="V118" s="283">
        <f t="shared" si="165"/>
        <v>86.411301593193997</v>
      </c>
      <c r="W118" s="283">
        <f t="shared" si="165"/>
        <v>64.247074874569336</v>
      </c>
      <c r="X118" s="283">
        <f t="shared" si="165"/>
        <v>100.94929804955331</v>
      </c>
      <c r="Y118" s="283">
        <f t="shared" si="165"/>
        <v>96.777377763010037</v>
      </c>
      <c r="Z118" s="283">
        <f t="shared" si="165"/>
        <v>81.800000000000026</v>
      </c>
    </row>
    <row r="119" spans="4:26" s="7" customFormat="1" ht="14.1" customHeight="1" x14ac:dyDescent="0.25">
      <c r="E119" s="24"/>
      <c r="G119" s="41"/>
    </row>
    <row r="120" spans="4:26" s="7" customFormat="1" ht="14.1" customHeight="1" x14ac:dyDescent="0.25">
      <c r="D120" s="13" t="s">
        <v>373</v>
      </c>
      <c r="E120" s="74"/>
      <c r="F120" s="13"/>
      <c r="G120" s="22" t="s">
        <v>134</v>
      </c>
      <c r="H120" s="17"/>
      <c r="I120" s="17"/>
      <c r="J120" s="17"/>
      <c r="K120" s="17"/>
      <c r="L120" s="266">
        <f>+'Quarterly IS'!D19</f>
        <v>-14.778209645817</v>
      </c>
      <c r="M120" s="266">
        <f>+'Quarterly IS'!E19</f>
        <v>-77.717877919404188</v>
      </c>
      <c r="N120" s="266">
        <f>+'Quarterly IS'!F19</f>
        <v>-43.216336067706699</v>
      </c>
      <c r="O120" s="266">
        <f>+'Quarterly IS'!G19</f>
        <v>-101.74999899262001</v>
      </c>
      <c r="P120" s="266">
        <f>+'Quarterly IS'!H19</f>
        <v>-61.5532441969454</v>
      </c>
      <c r="Q120" s="266">
        <f>+'Quarterly IS'!I19</f>
        <v>-37.289550643656099</v>
      </c>
      <c r="R120" s="266">
        <f>+'Quarterly IS'!J19</f>
        <v>-55.616834842372796</v>
      </c>
      <c r="S120" s="266">
        <f>+'Quarterly IS'!K19</f>
        <v>-123.491033360407</v>
      </c>
      <c r="T120" s="266">
        <f>+'Quarterly IS'!L19</f>
        <v>-18.830008103500003</v>
      </c>
      <c r="U120" s="266">
        <f>+'Quarterly IS'!M19</f>
        <v>-63.088888774072295</v>
      </c>
      <c r="V120" s="266">
        <f>+'Quarterly IS'!N19</f>
        <v>-47.198014907557194</v>
      </c>
      <c r="W120" s="266">
        <f>+'Quarterly IS'!O19</f>
        <v>-55.790013920633704</v>
      </c>
      <c r="X120" s="266">
        <f>+'Quarterly IS'!P19</f>
        <v>-43.3479188602129</v>
      </c>
      <c r="Y120" s="266">
        <f>+'Quarterly IS'!Q19</f>
        <v>-43.446881601875099</v>
      </c>
      <c r="Z120" s="266">
        <f>+'Quarterly IS'!R19</f>
        <v>-47.8</v>
      </c>
    </row>
    <row r="121" spans="4:26" s="7" customFormat="1" ht="14.1" customHeight="1" x14ac:dyDescent="0.25">
      <c r="D121" s="294" t="s">
        <v>406</v>
      </c>
      <c r="E121" s="74"/>
      <c r="F121" s="13"/>
      <c r="G121" s="22" t="s">
        <v>134</v>
      </c>
      <c r="H121" s="17"/>
      <c r="I121" s="17"/>
      <c r="J121" s="17"/>
      <c r="K121" s="17"/>
      <c r="L121" s="17">
        <f>-L97</f>
        <v>3.5129999999999999</v>
      </c>
      <c r="M121" s="17">
        <f t="shared" ref="M121:Z121" si="166">-M115</f>
        <v>8.7499233316361256</v>
      </c>
      <c r="N121" s="17">
        <f t="shared" si="166"/>
        <v>5.0396826179727441</v>
      </c>
      <c r="O121" s="17">
        <f t="shared" si="166"/>
        <v>18.185560703042768</v>
      </c>
      <c r="P121" s="17">
        <f t="shared" si="166"/>
        <v>5.0281632274880508</v>
      </c>
      <c r="Q121" s="17">
        <f t="shared" si="166"/>
        <v>7.38601947772014</v>
      </c>
      <c r="R121" s="17">
        <f t="shared" si="166"/>
        <v>10.656883502456139</v>
      </c>
      <c r="S121" s="17">
        <f t="shared" si="166"/>
        <v>19.386069528333167</v>
      </c>
      <c r="T121" s="17">
        <f t="shared" si="166"/>
        <v>5.8011668808727563</v>
      </c>
      <c r="U121" s="17">
        <f t="shared" si="166"/>
        <v>7.4688861621243632</v>
      </c>
      <c r="V121" s="17">
        <f t="shared" si="166"/>
        <v>7.8195454457176652</v>
      </c>
      <c r="W121" s="17">
        <f t="shared" si="166"/>
        <v>11.059886030679309</v>
      </c>
      <c r="X121" s="17">
        <f t="shared" si="166"/>
        <v>9.0176634433478853</v>
      </c>
      <c r="Y121" s="17">
        <f t="shared" si="166"/>
        <v>17.852229603017857</v>
      </c>
      <c r="Z121" s="17">
        <f t="shared" si="166"/>
        <v>56.7</v>
      </c>
    </row>
    <row r="122" spans="4:26" s="7" customFormat="1" ht="14.1" customHeight="1" x14ac:dyDescent="0.25">
      <c r="D122" s="294" t="s">
        <v>506</v>
      </c>
      <c r="E122" s="74"/>
      <c r="F122" s="13"/>
      <c r="G122" s="22" t="s">
        <v>134</v>
      </c>
      <c r="H122" s="17"/>
      <c r="I122" s="17"/>
      <c r="J122" s="17"/>
      <c r="K122" s="17"/>
      <c r="L122" s="17">
        <f>-L116</f>
        <v>0</v>
      </c>
      <c r="M122" s="17">
        <f t="shared" ref="M122:Z122" si="167">-M116</f>
        <v>0</v>
      </c>
      <c r="N122" s="17">
        <f t="shared" si="167"/>
        <v>0</v>
      </c>
      <c r="O122" s="17">
        <f t="shared" si="167"/>
        <v>0</v>
      </c>
      <c r="P122" s="17">
        <f t="shared" si="167"/>
        <v>0</v>
      </c>
      <c r="Q122" s="17">
        <f t="shared" si="167"/>
        <v>0</v>
      </c>
      <c r="R122" s="17">
        <f t="shared" si="167"/>
        <v>0</v>
      </c>
      <c r="S122" s="17">
        <f t="shared" si="167"/>
        <v>0</v>
      </c>
      <c r="T122" s="17">
        <f t="shared" si="167"/>
        <v>0</v>
      </c>
      <c r="U122" s="17">
        <f t="shared" si="167"/>
        <v>4.0110000000000001</v>
      </c>
      <c r="V122" s="17">
        <f t="shared" si="167"/>
        <v>0</v>
      </c>
      <c r="W122" s="17">
        <f t="shared" si="167"/>
        <v>0</v>
      </c>
      <c r="X122" s="17">
        <f t="shared" si="167"/>
        <v>0</v>
      </c>
      <c r="Y122" s="17">
        <f t="shared" si="167"/>
        <v>0</v>
      </c>
      <c r="Z122" s="17">
        <f t="shared" si="167"/>
        <v>0</v>
      </c>
    </row>
    <row r="123" spans="4:26" s="7" customFormat="1" ht="14.1" customHeight="1" x14ac:dyDescent="0.25">
      <c r="D123" s="294" t="s">
        <v>407</v>
      </c>
      <c r="E123" s="74"/>
      <c r="F123" s="13"/>
      <c r="G123" s="22" t="s">
        <v>134</v>
      </c>
      <c r="H123" s="17"/>
      <c r="I123" s="17"/>
      <c r="J123" s="17"/>
      <c r="K123" s="17"/>
      <c r="L123" s="17">
        <f>-L117</f>
        <v>95.355999999999995</v>
      </c>
      <c r="M123" s="17">
        <f t="shared" ref="M123:Z123" si="168">-M117</f>
        <v>101.17500000000001</v>
      </c>
      <c r="N123" s="17">
        <f t="shared" si="168"/>
        <v>105.52699999999999</v>
      </c>
      <c r="O123" s="17">
        <f t="shared" si="168"/>
        <v>105.43799999999999</v>
      </c>
      <c r="P123" s="17">
        <f t="shared" si="168"/>
        <v>107.354</v>
      </c>
      <c r="Q123" s="17">
        <f t="shared" si="168"/>
        <v>109.01600000000001</v>
      </c>
      <c r="R123" s="17">
        <f t="shared" si="168"/>
        <v>110.39400000000001</v>
      </c>
      <c r="S123" s="17">
        <f t="shared" si="168"/>
        <v>111.70999999999998</v>
      </c>
      <c r="T123" s="17">
        <f t="shared" si="168"/>
        <v>117.943</v>
      </c>
      <c r="U123" s="17">
        <f t="shared" si="168"/>
        <v>118.85299999999999</v>
      </c>
      <c r="V123" s="17">
        <f t="shared" si="168"/>
        <v>118.38999999999999</v>
      </c>
      <c r="W123" s="17">
        <f t="shared" si="168"/>
        <v>120.298</v>
      </c>
      <c r="X123" s="17">
        <f t="shared" si="168"/>
        <v>120.66800000000001</v>
      </c>
      <c r="Y123" s="17">
        <f t="shared" si="168"/>
        <v>121.32680889875616</v>
      </c>
      <c r="Z123" s="17">
        <f t="shared" si="168"/>
        <v>111.8</v>
      </c>
    </row>
    <row r="124" spans="4:26" s="7" customFormat="1" ht="14.1" customHeight="1" x14ac:dyDescent="0.25">
      <c r="D124" s="294" t="s">
        <v>408</v>
      </c>
      <c r="E124" s="74"/>
      <c r="F124" s="13"/>
      <c r="G124" s="22" t="s">
        <v>134</v>
      </c>
      <c r="H124" s="17"/>
      <c r="I124" s="17"/>
      <c r="J124" s="17"/>
      <c r="K124" s="17"/>
      <c r="L124" s="5">
        <v>-23.021999999999998</v>
      </c>
      <c r="M124" s="5">
        <v>16.613</v>
      </c>
      <c r="N124" s="5">
        <v>5.306</v>
      </c>
      <c r="O124" s="5">
        <v>15.441000000000001</v>
      </c>
      <c r="P124" s="5">
        <v>20.725999999999999</v>
      </c>
      <c r="Q124" s="5">
        <v>-21.727</v>
      </c>
      <c r="R124" s="5">
        <v>11.545</v>
      </c>
      <c r="S124" s="5">
        <v>72.308000000000007</v>
      </c>
      <c r="T124" s="5">
        <v>-16.605</v>
      </c>
      <c r="U124" s="5">
        <v>12.930999999999999</v>
      </c>
      <c r="V124" s="5">
        <v>33.945999999999998</v>
      </c>
      <c r="W124" s="5">
        <v>3.5569999999999999</v>
      </c>
      <c r="X124" s="5">
        <v>18.670999999999999</v>
      </c>
      <c r="Y124" s="5">
        <v>18.893000000000001</v>
      </c>
      <c r="Z124" s="5">
        <v>7</v>
      </c>
    </row>
    <row r="125" spans="4:26" s="7" customFormat="1" ht="14.1" customHeight="1" thickBot="1" x14ac:dyDescent="0.3">
      <c r="D125" s="75" t="s">
        <v>520</v>
      </c>
      <c r="E125" s="24"/>
      <c r="G125" s="22" t="s">
        <v>134</v>
      </c>
      <c r="H125" s="64"/>
      <c r="I125" s="64"/>
      <c r="J125" s="64"/>
      <c r="K125" s="64"/>
      <c r="L125" s="289">
        <v>-8.6539999999999999</v>
      </c>
      <c r="M125" s="289">
        <v>-20.908999999999999</v>
      </c>
      <c r="N125" s="289">
        <v>-18.655000000000001</v>
      </c>
      <c r="O125" s="289">
        <v>-54.357999999999997</v>
      </c>
      <c r="P125" s="361">
        <v>-24.033899999999999</v>
      </c>
      <c r="Q125" s="361">
        <v>-15.603999999999999</v>
      </c>
      <c r="R125" s="361">
        <v>-27.318000000000001</v>
      </c>
      <c r="S125" s="361">
        <v>-39.874000000000002</v>
      </c>
      <c r="T125" s="360">
        <v>-20.486000000000001</v>
      </c>
      <c r="U125" s="360">
        <v>-37.576999999999998</v>
      </c>
      <c r="V125" s="360">
        <v>-37.058</v>
      </c>
      <c r="W125" s="360">
        <v>-30.885999999999999</v>
      </c>
      <c r="X125" s="360">
        <v>-33.811999999999998</v>
      </c>
      <c r="Y125" s="360">
        <v>-35.628</v>
      </c>
      <c r="Z125" s="360">
        <v>-38.299999999999997</v>
      </c>
    </row>
    <row r="126" spans="4:26" s="7" customFormat="1" ht="14.1" customHeight="1" thickBot="1" x14ac:dyDescent="0.3">
      <c r="D126" s="85" t="s">
        <v>519</v>
      </c>
      <c r="E126" s="90"/>
      <c r="F126" s="87"/>
      <c r="G126" s="287" t="s">
        <v>134</v>
      </c>
      <c r="H126" s="91"/>
      <c r="I126" s="91"/>
      <c r="J126" s="91"/>
      <c r="K126" s="91"/>
      <c r="L126" s="286">
        <f>+SUM(L120:L125)</f>
        <v>52.414790354182998</v>
      </c>
      <c r="M126" s="286">
        <f t="shared" ref="M126:Z126" si="169">+SUM(M120:M125)</f>
        <v>27.91104541223195</v>
      </c>
      <c r="N126" s="286">
        <f t="shared" si="169"/>
        <v>54.001346550266035</v>
      </c>
      <c r="O126" s="286">
        <f t="shared" si="169"/>
        <v>-17.043438289577246</v>
      </c>
      <c r="P126" s="286">
        <f t="shared" si="169"/>
        <v>47.521019030542647</v>
      </c>
      <c r="Q126" s="286">
        <f t="shared" si="169"/>
        <v>41.781468834064043</v>
      </c>
      <c r="R126" s="286">
        <f t="shared" si="169"/>
        <v>49.661048660083353</v>
      </c>
      <c r="S126" s="286">
        <f t="shared" si="169"/>
        <v>40.039036167926149</v>
      </c>
      <c r="T126" s="362">
        <f t="shared" si="169"/>
        <v>67.82315877737274</v>
      </c>
      <c r="U126" s="362">
        <f t="shared" si="169"/>
        <v>42.597997388052065</v>
      </c>
      <c r="V126" s="363">
        <f t="shared" si="169"/>
        <v>75.899530538160462</v>
      </c>
      <c r="W126" s="363">
        <f t="shared" si="169"/>
        <v>48.238872110045619</v>
      </c>
      <c r="X126" s="363">
        <f t="shared" si="169"/>
        <v>71.196744583134986</v>
      </c>
      <c r="Y126" s="363">
        <f t="shared" si="169"/>
        <v>78.997156899898911</v>
      </c>
      <c r="Z126" s="363">
        <f t="shared" si="169"/>
        <v>89.4</v>
      </c>
    </row>
    <row r="127" spans="4:26" ht="12.75" thickBot="1" x14ac:dyDescent="0.25">
      <c r="L127" s="288"/>
      <c r="M127" s="288"/>
      <c r="N127" s="288"/>
      <c r="O127" s="288"/>
      <c r="P127" s="288"/>
      <c r="Q127" s="288"/>
      <c r="R127" s="288"/>
      <c r="S127" s="288"/>
      <c r="T127" s="288"/>
      <c r="U127" s="288"/>
      <c r="V127" s="288"/>
      <c r="W127" s="288"/>
      <c r="X127" s="288"/>
      <c r="Y127" s="288"/>
      <c r="Z127" s="288"/>
    </row>
    <row r="128" spans="4:26" s="7" customFormat="1" ht="14.1" customHeight="1" thickBot="1" x14ac:dyDescent="0.3">
      <c r="D128" s="87" t="s">
        <v>505</v>
      </c>
      <c r="E128" s="90"/>
      <c r="F128" s="87"/>
      <c r="G128" s="88" t="s">
        <v>134</v>
      </c>
      <c r="H128" s="89"/>
      <c r="I128" s="89"/>
      <c r="J128" s="89"/>
      <c r="K128" s="89"/>
      <c r="L128" s="270">
        <f>+'Quarterly IS'!D12</f>
        <v>-237.32311604044469</v>
      </c>
      <c r="M128" s="270">
        <f>+'Quarterly IS'!E12</f>
        <v>-240.46802300966834</v>
      </c>
      <c r="N128" s="270">
        <f>+'Quarterly IS'!F12</f>
        <v>-248.55370852969889</v>
      </c>
      <c r="O128" s="270">
        <f>+'Quarterly IS'!G12</f>
        <v>-256.12686258069016</v>
      </c>
      <c r="P128" s="270">
        <f>+'Quarterly IS'!H12</f>
        <v>-264.65069745819522</v>
      </c>
      <c r="Q128" s="270">
        <f>+'Quarterly IS'!I12</f>
        <v>-270.55426340352358</v>
      </c>
      <c r="R128" s="270">
        <f>+'Quarterly IS'!J12</f>
        <v>-272.39189953771779</v>
      </c>
      <c r="S128" s="270">
        <f>+'Quarterly IS'!K12</f>
        <v>-277.46617596129875</v>
      </c>
      <c r="T128" s="270">
        <f>+'Quarterly IS'!L12</f>
        <v>-288.79706620801551</v>
      </c>
      <c r="U128" s="270">
        <f>+'Quarterly IS'!M12</f>
        <v>-296.90318150111295</v>
      </c>
      <c r="V128" s="270">
        <f>+'Quarterly IS'!N12</f>
        <v>-302.25358124222248</v>
      </c>
      <c r="W128" s="270">
        <f>+'Quarterly IS'!O12</f>
        <v>-306.51266946725832</v>
      </c>
      <c r="X128" s="270">
        <f>+'Quarterly IS'!P12</f>
        <v>-308.78836808714522</v>
      </c>
      <c r="Y128" s="270">
        <f>+'Quarterly IS'!Q12</f>
        <v>-311.37036384133347</v>
      </c>
      <c r="Z128" s="270">
        <f>+'Quarterly IS'!R12</f>
        <v>-304.12</v>
      </c>
    </row>
    <row r="129" spans="4:26" s="7" customFormat="1" ht="14.1" customHeight="1" x14ac:dyDescent="0.25">
      <c r="D129" s="227" t="s">
        <v>409</v>
      </c>
      <c r="E129" s="228"/>
      <c r="F129" s="229"/>
      <c r="G129" s="230" t="s">
        <v>134</v>
      </c>
      <c r="H129" s="220"/>
      <c r="I129" s="220"/>
      <c r="J129" s="220"/>
      <c r="K129" s="220"/>
      <c r="L129" s="220">
        <f>L116</f>
        <v>0</v>
      </c>
      <c r="M129" s="220">
        <f>M116</f>
        <v>0</v>
      </c>
      <c r="N129" s="220">
        <f>N116</f>
        <v>0</v>
      </c>
      <c r="O129" s="220">
        <f>O116</f>
        <v>0</v>
      </c>
      <c r="P129" s="220">
        <f>P116</f>
        <v>0</v>
      </c>
      <c r="Q129" s="220">
        <f>Q116</f>
        <v>0</v>
      </c>
      <c r="R129" s="220">
        <f>R116</f>
        <v>0</v>
      </c>
      <c r="S129" s="220">
        <f>S116</f>
        <v>0</v>
      </c>
      <c r="T129" s="220">
        <f>T116</f>
        <v>0</v>
      </c>
      <c r="U129" s="220">
        <f>U116</f>
        <v>-4.0110000000000001</v>
      </c>
      <c r="V129" s="220">
        <f>V116</f>
        <v>0</v>
      </c>
      <c r="W129" s="220">
        <f>W116</f>
        <v>0</v>
      </c>
      <c r="X129" s="220">
        <f>X116</f>
        <v>0</v>
      </c>
      <c r="Y129" s="220">
        <f>Y116</f>
        <v>0</v>
      </c>
      <c r="Z129" s="220">
        <f>Z116</f>
        <v>0</v>
      </c>
    </row>
    <row r="130" spans="4:26" s="7" customFormat="1" ht="14.1" customHeight="1" thickBot="1" x14ac:dyDescent="0.3">
      <c r="D130" s="231" t="s">
        <v>407</v>
      </c>
      <c r="E130" s="232"/>
      <c r="F130" s="233"/>
      <c r="G130" s="39" t="s">
        <v>134</v>
      </c>
      <c r="H130" s="234"/>
      <c r="I130" s="234"/>
      <c r="J130" s="234"/>
      <c r="K130" s="234"/>
      <c r="L130" s="235">
        <f>-L117</f>
        <v>95.355999999999995</v>
      </c>
      <c r="M130" s="235">
        <f>-M117</f>
        <v>101.17500000000001</v>
      </c>
      <c r="N130" s="235">
        <f>-N117</f>
        <v>105.52699999999999</v>
      </c>
      <c r="O130" s="235">
        <f>-O117</f>
        <v>105.43799999999999</v>
      </c>
      <c r="P130" s="235">
        <f>-P117</f>
        <v>107.354</v>
      </c>
      <c r="Q130" s="235">
        <f>-Q117</f>
        <v>109.01600000000001</v>
      </c>
      <c r="R130" s="235">
        <f>-R117</f>
        <v>110.39400000000001</v>
      </c>
      <c r="S130" s="235">
        <f>-S117</f>
        <v>111.70999999999998</v>
      </c>
      <c r="T130" s="235">
        <f>-T117</f>
        <v>117.943</v>
      </c>
      <c r="U130" s="235">
        <f>-U117</f>
        <v>118.85299999999999</v>
      </c>
      <c r="V130" s="235">
        <f>-V117</f>
        <v>118.38999999999999</v>
      </c>
      <c r="W130" s="235">
        <f>-W117</f>
        <v>120.298</v>
      </c>
      <c r="X130" s="235">
        <f>-X117</f>
        <v>120.66800000000001</v>
      </c>
      <c r="Y130" s="235">
        <f>-Y117</f>
        <v>121.32680889875616</v>
      </c>
      <c r="Z130" s="235">
        <f>-Z117</f>
        <v>111.8</v>
      </c>
    </row>
    <row r="131" spans="4:26" s="7" customFormat="1" ht="14.1" customHeight="1" thickBot="1" x14ac:dyDescent="0.3">
      <c r="D131" s="87" t="s">
        <v>507</v>
      </c>
      <c r="E131" s="90"/>
      <c r="F131" s="87"/>
      <c r="G131" s="88" t="s">
        <v>134</v>
      </c>
      <c r="H131" s="89"/>
      <c r="I131" s="89"/>
      <c r="J131" s="89"/>
      <c r="K131" s="89"/>
      <c r="L131" s="89">
        <f>L64</f>
        <v>-141.96699953791415</v>
      </c>
      <c r="M131" s="89">
        <f>M64</f>
        <v>-139.29344892648075</v>
      </c>
      <c r="N131" s="89">
        <f>N64</f>
        <v>-143.02656786321734</v>
      </c>
      <c r="O131" s="89">
        <f>O64</f>
        <v>-150.68916255422724</v>
      </c>
      <c r="P131" s="89">
        <f>P64</f>
        <v>-157.29632446403042</v>
      </c>
      <c r="Q131" s="89">
        <f>Q64</f>
        <v>-161.53780612802046</v>
      </c>
      <c r="R131" s="89">
        <f>R64</f>
        <v>-161.99752894823922</v>
      </c>
      <c r="S131" s="89">
        <f>S64</f>
        <v>-165.75583748308085</v>
      </c>
      <c r="T131" s="89">
        <f>T64</f>
        <v>-170.85395085580825</v>
      </c>
      <c r="U131" s="89">
        <f>U64</f>
        <v>-174.03899839191334</v>
      </c>
      <c r="V131" s="89">
        <f>V64</f>
        <v>-183.86397277699561</v>
      </c>
      <c r="W131" s="89">
        <f>W64</f>
        <v>-186.21437797127712</v>
      </c>
      <c r="X131" s="89">
        <f>X64</f>
        <v>-188.12037383450109</v>
      </c>
      <c r="Y131" s="89">
        <f>Y64</f>
        <v>-190.0435549425774</v>
      </c>
      <c r="Z131" s="89">
        <f>Z64</f>
        <v>-192.3</v>
      </c>
    </row>
    <row r="132" spans="4:26" s="7" customFormat="1" ht="14.1" customHeight="1" x14ac:dyDescent="0.25">
      <c r="E132" s="24"/>
      <c r="G132" s="41"/>
      <c r="H132" s="41"/>
      <c r="I132" s="41"/>
      <c r="J132" s="41"/>
    </row>
    <row r="133" spans="4:26" s="7" customFormat="1" ht="14.1" customHeight="1" x14ac:dyDescent="0.25">
      <c r="D133" s="13" t="s">
        <v>163</v>
      </c>
      <c r="E133" s="74"/>
      <c r="F133" s="13"/>
      <c r="G133" s="22" t="s">
        <v>134</v>
      </c>
      <c r="H133" s="22"/>
      <c r="I133" s="22"/>
      <c r="J133" s="22"/>
      <c r="K133" s="13"/>
      <c r="L133" s="17">
        <f>L33</f>
        <v>-20.100000000000001</v>
      </c>
      <c r="M133" s="17">
        <f>M33</f>
        <v>-22.9</v>
      </c>
      <c r="N133" s="17">
        <f>N33</f>
        <v>-24.3</v>
      </c>
      <c r="O133" s="17">
        <f>O33</f>
        <v>-26.8</v>
      </c>
      <c r="P133" s="17">
        <f>P33</f>
        <v>-28.7</v>
      </c>
      <c r="Q133" s="17">
        <f>Q33</f>
        <v>-28.8</v>
      </c>
      <c r="R133" s="17">
        <f>R33</f>
        <v>-28.8</v>
      </c>
      <c r="S133" s="17">
        <f>S33</f>
        <v>-31.5</v>
      </c>
      <c r="T133" s="17">
        <f>T33</f>
        <v>-34.5</v>
      </c>
      <c r="U133" s="17">
        <f>U33</f>
        <v>-37.5</v>
      </c>
      <c r="V133" s="17">
        <f>V33</f>
        <v>-37.1</v>
      </c>
      <c r="W133" s="17">
        <f>W33</f>
        <v>-45.9</v>
      </c>
      <c r="X133" s="17">
        <f>X33</f>
        <v>-47.6</v>
      </c>
      <c r="Y133" s="17">
        <f>Y33</f>
        <v>-48.3</v>
      </c>
      <c r="Z133" s="17">
        <f>Z33</f>
        <v>-45.2</v>
      </c>
    </row>
    <row r="134" spans="4:26" s="7" customFormat="1" ht="14.1" customHeight="1" x14ac:dyDescent="0.25">
      <c r="D134" s="13" t="s">
        <v>142</v>
      </c>
      <c r="E134" s="74"/>
      <c r="F134" s="13"/>
      <c r="G134" s="22" t="s">
        <v>134</v>
      </c>
      <c r="H134" s="22"/>
      <c r="I134" s="22"/>
      <c r="J134" s="22"/>
      <c r="K134" s="13"/>
      <c r="L134" s="17">
        <f>L48</f>
        <v>-145.72499999999999</v>
      </c>
      <c r="M134" s="17">
        <f>M48</f>
        <v>-148.27799999999999</v>
      </c>
      <c r="N134" s="17">
        <f>N48</f>
        <v>-148.27500000000001</v>
      </c>
      <c r="O134" s="17">
        <f>O48</f>
        <v>-141.46</v>
      </c>
      <c r="P134" s="17">
        <f>P48</f>
        <v>-145.94</v>
      </c>
      <c r="Q134" s="17">
        <f>Q48</f>
        <v>-147.25899999999999</v>
      </c>
      <c r="R134" s="17">
        <f>R48</f>
        <v>-143.22399999999999</v>
      </c>
      <c r="S134" s="17">
        <f>S48</f>
        <v>-141.03399999999999</v>
      </c>
      <c r="T134" s="17">
        <f>T48</f>
        <v>-146.92599999999999</v>
      </c>
      <c r="U134" s="17">
        <f>U48</f>
        <v>-143.95099999999999</v>
      </c>
      <c r="V134" s="17">
        <f>V48</f>
        <v>-140.41300000000001</v>
      </c>
      <c r="W134" s="17">
        <f>W48</f>
        <v>-149.16200000000001</v>
      </c>
      <c r="X134" s="17">
        <f>X48</f>
        <v>-147.53200000000001</v>
      </c>
      <c r="Y134" s="17">
        <f>Y48</f>
        <v>-145.71799999999999</v>
      </c>
      <c r="Z134" s="17">
        <f>Z48</f>
        <v>-147.22</v>
      </c>
    </row>
    <row r="135" spans="4:26" s="7" customFormat="1" ht="14.1" customHeight="1" x14ac:dyDescent="0.25">
      <c r="D135" s="13" t="s">
        <v>148</v>
      </c>
      <c r="E135" s="74"/>
      <c r="F135" s="13"/>
      <c r="G135" s="22" t="s">
        <v>134</v>
      </c>
      <c r="H135" s="22"/>
      <c r="I135" s="22"/>
      <c r="J135" s="22"/>
      <c r="K135" s="13"/>
      <c r="L135" s="17">
        <f>L55</f>
        <v>-1.6</v>
      </c>
      <c r="M135" s="17">
        <f>M55</f>
        <v>-1.1000000000000001</v>
      </c>
      <c r="N135" s="17">
        <f>N55</f>
        <v>-1.5</v>
      </c>
      <c r="O135" s="17">
        <f>O55</f>
        <v>-4.3</v>
      </c>
      <c r="P135" s="17">
        <f>P55</f>
        <v>-4.5999999999999996</v>
      </c>
      <c r="Q135" s="17">
        <f>Q55</f>
        <v>-4.8</v>
      </c>
      <c r="R135" s="17">
        <f>R55</f>
        <v>-2.8</v>
      </c>
      <c r="S135" s="17">
        <f>S55</f>
        <v>-5.0999999999999996</v>
      </c>
      <c r="T135" s="17">
        <f>T55</f>
        <v>-4.5999999999999996</v>
      </c>
      <c r="U135" s="17">
        <f>U55</f>
        <v>-4.8</v>
      </c>
      <c r="V135" s="17">
        <f>V55</f>
        <v>-3.1</v>
      </c>
      <c r="W135" s="17">
        <f>W55</f>
        <v>-4.2</v>
      </c>
      <c r="X135" s="17">
        <f>X55</f>
        <v>-1.5</v>
      </c>
      <c r="Y135" s="17">
        <f>Y55</f>
        <v>-1.4</v>
      </c>
      <c r="Z135" s="17">
        <f>Z55</f>
        <v>-1</v>
      </c>
    </row>
    <row r="136" spans="4:26" s="7" customFormat="1" ht="14.1" customHeight="1" thickBot="1" x14ac:dyDescent="0.3">
      <c r="D136" s="7" t="s">
        <v>169</v>
      </c>
      <c r="E136" s="24"/>
      <c r="G136" s="57" t="s">
        <v>134</v>
      </c>
      <c r="H136" s="41"/>
      <c r="I136" s="41"/>
      <c r="J136" s="41"/>
      <c r="L136" s="64">
        <f>L86</f>
        <v>-18.8</v>
      </c>
      <c r="M136" s="64">
        <f>M86</f>
        <v>-40.700000000000003</v>
      </c>
      <c r="N136" s="64">
        <f>N86</f>
        <v>-32.9</v>
      </c>
      <c r="O136" s="64">
        <f>O86</f>
        <v>-62.2</v>
      </c>
      <c r="P136" s="64">
        <f>P86</f>
        <v>-25.8</v>
      </c>
      <c r="Q136" s="64">
        <f>Q86</f>
        <v>-39.1</v>
      </c>
      <c r="R136" s="64">
        <f>R86</f>
        <v>-34.700000000000003</v>
      </c>
      <c r="S136" s="64">
        <f>S86</f>
        <v>-56.3</v>
      </c>
      <c r="T136" s="64">
        <f>T86</f>
        <v>-33.1</v>
      </c>
      <c r="U136" s="64">
        <f>U86</f>
        <v>-36.6</v>
      </c>
      <c r="V136" s="64">
        <f>V86</f>
        <v>-33.5</v>
      </c>
      <c r="W136" s="64">
        <f>W86</f>
        <v>-64.400000000000006</v>
      </c>
      <c r="X136" s="64">
        <f>X86</f>
        <v>-42.7</v>
      </c>
      <c r="Y136" s="64">
        <f>Y86</f>
        <v>-43.5</v>
      </c>
      <c r="Z136" s="64">
        <f>Z86</f>
        <v>-43</v>
      </c>
    </row>
    <row r="137" spans="4:26" s="7" customFormat="1" ht="14.1" customHeight="1" thickBot="1" x14ac:dyDescent="0.3">
      <c r="D137" s="87" t="s">
        <v>162</v>
      </c>
      <c r="E137" s="90"/>
      <c r="F137" s="87"/>
      <c r="G137" s="88" t="s">
        <v>134</v>
      </c>
      <c r="H137" s="88"/>
      <c r="I137" s="88"/>
      <c r="J137" s="88"/>
      <c r="K137" s="87"/>
      <c r="L137" s="89">
        <f>SUM(L133:L136)</f>
        <v>-186.22499999999999</v>
      </c>
      <c r="M137" s="89">
        <f t="shared" ref="M137:T137" si="170">SUM(M133:M136)</f>
        <v>-212.97800000000001</v>
      </c>
      <c r="N137" s="89">
        <f t="shared" si="170"/>
        <v>-206.97500000000002</v>
      </c>
      <c r="O137" s="89">
        <f t="shared" si="170"/>
        <v>-234.76000000000005</v>
      </c>
      <c r="P137" s="89">
        <f t="shared" si="170"/>
        <v>-205.04</v>
      </c>
      <c r="Q137" s="89">
        <f t="shared" si="170"/>
        <v>-219.959</v>
      </c>
      <c r="R137" s="89">
        <f t="shared" si="170"/>
        <v>-209.524</v>
      </c>
      <c r="S137" s="89">
        <f t="shared" si="170"/>
        <v>-233.93399999999997</v>
      </c>
      <c r="T137" s="89">
        <f t="shared" si="170"/>
        <v>-219.12599999999998</v>
      </c>
      <c r="U137" s="89">
        <f t="shared" ref="U137:V137" si="171">SUM(U133:U136)</f>
        <v>-222.851</v>
      </c>
      <c r="V137" s="89">
        <f t="shared" si="171"/>
        <v>-214.113</v>
      </c>
      <c r="W137" s="89">
        <f t="shared" ref="W137:X137" si="172">SUM(W133:W136)</f>
        <v>-263.66200000000003</v>
      </c>
      <c r="X137" s="89">
        <f t="shared" si="172"/>
        <v>-239.33199999999999</v>
      </c>
      <c r="Y137" s="89">
        <f t="shared" ref="Y137:Z137" si="173">SUM(Y133:Y136)</f>
        <v>-238.91799999999998</v>
      </c>
      <c r="Z137" s="89">
        <f t="shared" si="173"/>
        <v>-236.42000000000002</v>
      </c>
    </row>
    <row r="138" spans="4:26" s="7" customFormat="1" ht="15" customHeight="1" x14ac:dyDescent="0.25">
      <c r="E138" s="32"/>
      <c r="G138" s="41"/>
      <c r="H138" s="41"/>
      <c r="I138" s="41"/>
      <c r="J138" s="41"/>
    </row>
    <row r="139" spans="4:26" s="67" customFormat="1" ht="11.1" customHeight="1" x14ac:dyDescent="0.2">
      <c r="D139" s="68" t="s">
        <v>155</v>
      </c>
      <c r="E139" s="66"/>
      <c r="G139" s="69"/>
      <c r="H139" s="69"/>
      <c r="I139" s="69"/>
      <c r="J139" s="69"/>
      <c r="L139" s="73"/>
      <c r="P139" s="73"/>
      <c r="Q139" s="73"/>
    </row>
    <row r="140" spans="4:26" s="67" customFormat="1" ht="11.1" customHeight="1" x14ac:dyDescent="0.25">
      <c r="D140" s="70" t="s">
        <v>375</v>
      </c>
      <c r="E140" s="66"/>
      <c r="G140" s="69"/>
      <c r="H140" s="69"/>
      <c r="I140" s="69"/>
      <c r="J140" s="69"/>
    </row>
    <row r="141" spans="4:26" s="67" customFormat="1" ht="11.1" customHeight="1" x14ac:dyDescent="0.25">
      <c r="D141" s="264" t="s">
        <v>381</v>
      </c>
      <c r="E141" s="66"/>
      <c r="G141" s="69"/>
      <c r="H141" s="69"/>
      <c r="I141" s="69"/>
      <c r="J141" s="69"/>
    </row>
    <row r="142" spans="4:26" s="67" customFormat="1" ht="11.1" customHeight="1" x14ac:dyDescent="0.25">
      <c r="D142" s="67" t="s">
        <v>156</v>
      </c>
      <c r="E142" s="66"/>
      <c r="G142" s="69"/>
      <c r="H142" s="69"/>
      <c r="I142" s="69"/>
      <c r="J142" s="69"/>
    </row>
    <row r="143" spans="4:26" s="67" customFormat="1" ht="11.1" customHeight="1" x14ac:dyDescent="0.25">
      <c r="E143" s="66"/>
      <c r="G143" s="69"/>
      <c r="H143" s="69"/>
      <c r="I143" s="69"/>
      <c r="J143" s="69"/>
    </row>
    <row r="144" spans="4:26" s="67" customFormat="1" ht="11.1" customHeight="1" x14ac:dyDescent="0.2">
      <c r="D144" s="68" t="s">
        <v>87</v>
      </c>
      <c r="E144" s="66"/>
      <c r="G144" s="69"/>
      <c r="H144" s="69"/>
      <c r="I144" s="69"/>
      <c r="J144" s="69"/>
    </row>
    <row r="145" spans="4:30" s="67" customFormat="1" ht="11.1" customHeight="1" x14ac:dyDescent="0.25">
      <c r="D145" s="67" t="s">
        <v>191</v>
      </c>
      <c r="G145" s="69"/>
      <c r="H145" s="69"/>
      <c r="I145" s="69"/>
      <c r="J145" s="69"/>
    </row>
    <row r="146" spans="4:30" s="67" customFormat="1" ht="11.1" customHeight="1" x14ac:dyDescent="0.25">
      <c r="D146" s="67" t="s">
        <v>227</v>
      </c>
      <c r="G146" s="69"/>
      <c r="H146" s="69"/>
      <c r="I146" s="69"/>
      <c r="J146" s="69"/>
      <c r="AD146" s="71"/>
    </row>
    <row r="147" spans="4:30" s="67" customFormat="1" ht="11.25" customHeight="1" x14ac:dyDescent="0.25">
      <c r="D147" s="67" t="s">
        <v>226</v>
      </c>
      <c r="G147" s="69"/>
      <c r="H147" s="69"/>
      <c r="I147" s="69"/>
      <c r="J147" s="69"/>
      <c r="AD147" s="71"/>
    </row>
    <row r="148" spans="4:30" s="67" customFormat="1" ht="11.1" customHeight="1" x14ac:dyDescent="0.25">
      <c r="D148" s="67" t="s">
        <v>379</v>
      </c>
      <c r="G148" s="69"/>
      <c r="H148" s="69"/>
      <c r="I148" s="69"/>
      <c r="J148" s="69"/>
      <c r="AD148" s="71"/>
    </row>
    <row r="149" spans="4:30" s="67" customFormat="1" ht="11.1" customHeight="1" x14ac:dyDescent="0.25">
      <c r="D149" s="67" t="s">
        <v>285</v>
      </c>
      <c r="G149" s="69"/>
      <c r="H149" s="69"/>
      <c r="I149" s="69"/>
      <c r="J149" s="69"/>
      <c r="AD149" s="71"/>
    </row>
    <row r="150" spans="4:30" s="67" customFormat="1" ht="11.1" customHeight="1" x14ac:dyDescent="0.25">
      <c r="D150" s="67" t="s">
        <v>423</v>
      </c>
      <c r="E150" s="7"/>
      <c r="F150" s="7"/>
      <c r="G150" s="41"/>
      <c r="H150" s="41"/>
      <c r="I150" s="41"/>
      <c r="J150" s="41"/>
      <c r="K150" s="7"/>
      <c r="L150" s="7"/>
      <c r="M150" s="7"/>
      <c r="N150" s="7"/>
      <c r="O150" s="7"/>
      <c r="P150" s="7"/>
      <c r="Q150" s="7"/>
      <c r="R150" s="7"/>
      <c r="S150" s="7"/>
      <c r="T150" s="7"/>
      <c r="U150" s="7"/>
      <c r="V150" s="7"/>
      <c r="W150" s="7"/>
      <c r="AD150" s="71"/>
    </row>
    <row r="151" spans="4:30" s="67" customFormat="1" ht="11.1" customHeight="1" x14ac:dyDescent="0.25">
      <c r="D151" s="298" t="s">
        <v>430</v>
      </c>
      <c r="E151" s="7"/>
      <c r="F151" s="7"/>
      <c r="G151" s="41"/>
      <c r="H151" s="41"/>
      <c r="I151" s="41"/>
      <c r="J151" s="41"/>
      <c r="K151" s="7"/>
      <c r="L151" s="7"/>
      <c r="M151" s="7"/>
      <c r="N151" s="7"/>
      <c r="O151" s="7"/>
      <c r="P151" s="7"/>
      <c r="Q151" s="7"/>
      <c r="R151" s="7"/>
      <c r="S151" s="7"/>
      <c r="T151" s="7"/>
      <c r="U151" s="7"/>
      <c r="V151" s="7"/>
      <c r="W151" s="7"/>
      <c r="AD151" s="71"/>
    </row>
    <row r="152" spans="4:30" s="67" customFormat="1" ht="24.75" customHeight="1" x14ac:dyDescent="0.25">
      <c r="D152" s="306" t="s">
        <v>433</v>
      </c>
      <c r="E152" s="306"/>
      <c r="F152" s="306"/>
      <c r="G152" s="306"/>
      <c r="H152" s="306"/>
      <c r="I152" s="306"/>
      <c r="J152" s="306"/>
      <c r="K152" s="306"/>
      <c r="L152" s="306"/>
      <c r="M152" s="306"/>
      <c r="N152" s="306"/>
      <c r="O152" s="306"/>
      <c r="P152" s="306"/>
      <c r="Q152" s="306"/>
      <c r="R152" s="306"/>
      <c r="S152" s="306"/>
      <c r="T152" s="306"/>
      <c r="U152" s="306"/>
      <c r="V152" s="306"/>
      <c r="W152" s="306"/>
      <c r="X152" s="306"/>
      <c r="Y152" s="306"/>
      <c r="Z152" s="306"/>
      <c r="AD152" s="71"/>
    </row>
    <row r="153" spans="4:30" s="67" customFormat="1" ht="11.1" customHeight="1" x14ac:dyDescent="0.25">
      <c r="D153" s="67" t="s">
        <v>400</v>
      </c>
      <c r="G153" s="69"/>
      <c r="V153" s="71"/>
      <c r="W153" s="71"/>
      <c r="AD153" s="71"/>
    </row>
    <row r="154" spans="4:30" s="298" customFormat="1" ht="20.100000000000001" customHeight="1" x14ac:dyDescent="0.25">
      <c r="D154" s="306" t="s">
        <v>401</v>
      </c>
      <c r="E154" s="306"/>
      <c r="F154" s="306"/>
      <c r="G154" s="306"/>
      <c r="H154" s="306"/>
      <c r="I154" s="306"/>
      <c r="J154" s="306"/>
      <c r="K154" s="306"/>
      <c r="L154" s="306"/>
      <c r="M154" s="306"/>
      <c r="N154" s="306"/>
      <c r="O154" s="306"/>
      <c r="P154" s="306"/>
      <c r="Q154" s="306"/>
      <c r="R154" s="306"/>
      <c r="S154" s="306"/>
      <c r="T154" s="306"/>
      <c r="U154" s="306"/>
      <c r="V154" s="306"/>
      <c r="W154" s="306"/>
      <c r="X154" s="306"/>
      <c r="Y154" s="306"/>
      <c r="Z154" s="306"/>
      <c r="AD154" s="299"/>
    </row>
    <row r="155" spans="4:30" s="67" customFormat="1" ht="11.1" customHeight="1" x14ac:dyDescent="0.25">
      <c r="D155" s="200" t="s">
        <v>402</v>
      </c>
      <c r="E155" s="200"/>
      <c r="G155" s="69"/>
      <c r="H155" s="69"/>
      <c r="I155" s="69"/>
      <c r="J155" s="69"/>
      <c r="AD155" s="71"/>
    </row>
    <row r="156" spans="4:30" s="67" customFormat="1" ht="11.1" customHeight="1" x14ac:dyDescent="0.25">
      <c r="D156" s="200" t="s">
        <v>508</v>
      </c>
      <c r="E156" s="200"/>
      <c r="G156" s="69"/>
      <c r="H156" s="69"/>
      <c r="I156" s="69"/>
      <c r="J156" s="69"/>
      <c r="AD156" s="71"/>
    </row>
    <row r="157" spans="4:30" s="67" customFormat="1" ht="11.1" customHeight="1" x14ac:dyDescent="0.25">
      <c r="D157" s="200" t="s">
        <v>403</v>
      </c>
      <c r="E157" s="200"/>
      <c r="G157" s="69"/>
      <c r="H157" s="69"/>
      <c r="I157" s="69"/>
      <c r="J157" s="69"/>
      <c r="AD157" s="71"/>
    </row>
    <row r="158" spans="4:30" s="67" customFormat="1" ht="11.1" customHeight="1" x14ac:dyDescent="0.25">
      <c r="D158" s="200" t="s">
        <v>404</v>
      </c>
      <c r="E158" s="200"/>
      <c r="G158" s="69"/>
      <c r="H158" s="69"/>
      <c r="I158" s="69"/>
      <c r="J158" s="69"/>
      <c r="AD158" s="71"/>
    </row>
    <row r="159" spans="4:30" s="67" customFormat="1" ht="11.1" customHeight="1" x14ac:dyDescent="0.25">
      <c r="D159" s="67" t="s">
        <v>435</v>
      </c>
      <c r="E159" s="200"/>
      <c r="G159" s="69"/>
      <c r="H159" s="69"/>
      <c r="I159" s="69"/>
      <c r="J159" s="69"/>
      <c r="AD159" s="71"/>
    </row>
    <row r="160" spans="4:30" x14ac:dyDescent="0.2">
      <c r="D160" s="67" t="s">
        <v>518</v>
      </c>
    </row>
  </sheetData>
  <mergeCells count="2">
    <mergeCell ref="D154:Z154"/>
    <mergeCell ref="D152:Z152"/>
  </mergeCells>
  <pageMargins left="0.70866141732283472" right="0.70866141732283472" top="0.74803149606299213" bottom="0.74803149606299213" header="0.31496062992125984" footer="0.31496062992125984"/>
  <pageSetup paperSize="9" scale="49" fitToHeight="0" orientation="landscape" r:id="rId1"/>
  <headerFooter>
    <oddFooter>&amp;R&amp;P</oddFooter>
  </headerFooter>
  <rowBreaks count="2" manualBreakCount="2">
    <brk id="76" min="1" max="26" man="1"/>
    <brk id="138" min="1" max="26" man="1"/>
  </rowBreaks>
  <customProperties>
    <customPr name="UniqueName" r:id="rId2"/>
  </customProperties>
  <ignoredErrors>
    <ignoredError sqref="L23:V23" formula="1"/>
  </ignoredError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65970-17ED-4F03-A4DE-D4617FB8FCA1}">
  <sheetPr>
    <tabColor rgb="FFFED2D9"/>
    <pageSetUpPr fitToPage="1"/>
  </sheetPr>
  <dimension ref="C1:AA62"/>
  <sheetViews>
    <sheetView showGridLines="0" view="pageBreakPreview" zoomScaleNormal="115" zoomScaleSheetLayoutView="100" workbookViewId="0"/>
  </sheetViews>
  <sheetFormatPr defaultColWidth="9" defaultRowHeight="15" x14ac:dyDescent="0.25"/>
  <cols>
    <col min="1" max="1" width="2.28515625" customWidth="1"/>
    <col min="2" max="2" width="1.42578125" customWidth="1"/>
    <col min="3" max="3" width="40.140625" customWidth="1"/>
    <col min="4" max="18" width="12.42578125" customWidth="1"/>
    <col min="19" max="19" width="1.7109375" customWidth="1"/>
  </cols>
  <sheetData>
    <row r="1" spans="3:19" ht="7.5" customHeight="1" x14ac:dyDescent="0.25">
      <c r="M1" s="128"/>
      <c r="N1" s="128"/>
      <c r="O1" s="128"/>
      <c r="P1" s="128"/>
      <c r="Q1" s="128"/>
      <c r="R1" s="128"/>
    </row>
    <row r="2" spans="3:19" s="3" customFormat="1" ht="15.75" x14ac:dyDescent="0.25">
      <c r="C2" s="109" t="s">
        <v>322</v>
      </c>
      <c r="J2" s="76"/>
      <c r="M2" s="76"/>
      <c r="N2" s="76"/>
      <c r="O2" s="76"/>
      <c r="P2" s="76"/>
      <c r="Q2" s="76"/>
      <c r="R2" s="76"/>
    </row>
    <row r="3" spans="3:19" s="4" customFormat="1" ht="21" customHeight="1" x14ac:dyDescent="0.2">
      <c r="C3" s="236" t="s">
        <v>273</v>
      </c>
      <c r="D3" s="215" t="s">
        <v>277</v>
      </c>
      <c r="E3" s="215" t="s">
        <v>277</v>
      </c>
      <c r="F3" s="215" t="s">
        <v>277</v>
      </c>
      <c r="G3" s="215" t="s">
        <v>277</v>
      </c>
      <c r="H3" s="215" t="s">
        <v>277</v>
      </c>
      <c r="I3" s="215" t="s">
        <v>277</v>
      </c>
      <c r="J3" s="215" t="s">
        <v>277</v>
      </c>
      <c r="K3" s="215" t="s">
        <v>277</v>
      </c>
      <c r="L3" s="215" t="s">
        <v>277</v>
      </c>
      <c r="M3" s="215" t="s">
        <v>277</v>
      </c>
      <c r="N3" s="215" t="s">
        <v>277</v>
      </c>
      <c r="O3" s="215" t="s">
        <v>277</v>
      </c>
      <c r="P3" s="215" t="s">
        <v>277</v>
      </c>
      <c r="Q3" s="215" t="s">
        <v>277</v>
      </c>
      <c r="R3" s="215" t="s">
        <v>277</v>
      </c>
    </row>
    <row r="4" spans="3:19" s="4" customFormat="1" ht="9.9499999999999993" customHeight="1" x14ac:dyDescent="0.2">
      <c r="C4" s="217"/>
      <c r="D4" s="215"/>
      <c r="E4" s="215"/>
      <c r="F4" s="215"/>
      <c r="G4" s="215"/>
      <c r="H4" s="215"/>
      <c r="I4" s="215"/>
      <c r="J4" s="215"/>
      <c r="K4" s="215"/>
      <c r="L4" s="215"/>
      <c r="M4" s="215"/>
      <c r="N4" s="165"/>
      <c r="O4" s="165"/>
      <c r="P4" s="165"/>
      <c r="Q4" s="165"/>
      <c r="R4" s="165"/>
    </row>
    <row r="5" spans="3:19" s="219" customFormat="1" ht="15" customHeight="1" x14ac:dyDescent="0.2">
      <c r="C5" s="218"/>
      <c r="D5" s="165" t="s">
        <v>59</v>
      </c>
      <c r="E5" s="165" t="s">
        <v>69</v>
      </c>
      <c r="F5" s="165" t="s">
        <v>68</v>
      </c>
      <c r="G5" s="165" t="s">
        <v>67</v>
      </c>
      <c r="H5" s="165" t="s">
        <v>63</v>
      </c>
      <c r="I5" s="165" t="s">
        <v>64</v>
      </c>
      <c r="J5" s="165" t="s">
        <v>65</v>
      </c>
      <c r="K5" s="165" t="s">
        <v>66</v>
      </c>
      <c r="L5" s="165" t="s">
        <v>62</v>
      </c>
      <c r="M5" s="165" t="s">
        <v>61</v>
      </c>
      <c r="N5" s="165" t="s">
        <v>60</v>
      </c>
      <c r="O5" s="165" t="s">
        <v>192</v>
      </c>
      <c r="P5" s="165" t="s">
        <v>263</v>
      </c>
      <c r="Q5" s="165" t="s">
        <v>366</v>
      </c>
      <c r="R5" s="165" t="s">
        <v>389</v>
      </c>
      <c r="S5" s="210"/>
    </row>
    <row r="6" spans="3:19" s="4" customFormat="1" ht="13.5" thickBot="1" x14ac:dyDescent="0.25">
      <c r="C6" s="110" t="s">
        <v>15</v>
      </c>
      <c r="D6" s="111" t="s">
        <v>72</v>
      </c>
      <c r="E6" s="111" t="s">
        <v>73</v>
      </c>
      <c r="F6" s="111" t="s">
        <v>74</v>
      </c>
      <c r="G6" s="111" t="s">
        <v>75</v>
      </c>
      <c r="H6" s="111" t="s">
        <v>76</v>
      </c>
      <c r="I6" s="111" t="s">
        <v>77</v>
      </c>
      <c r="J6" s="111" t="s">
        <v>78</v>
      </c>
      <c r="K6" s="111" t="s">
        <v>79</v>
      </c>
      <c r="L6" s="111" t="s">
        <v>80</v>
      </c>
      <c r="M6" s="111" t="s">
        <v>81</v>
      </c>
      <c r="N6" s="111" t="s">
        <v>82</v>
      </c>
      <c r="O6" s="111" t="s">
        <v>193</v>
      </c>
      <c r="P6" s="111" t="s">
        <v>264</v>
      </c>
      <c r="Q6" s="111" t="s">
        <v>367</v>
      </c>
      <c r="R6" s="111" t="s">
        <v>390</v>
      </c>
    </row>
    <row r="7" spans="3:19" ht="16.350000000000001" customHeight="1" thickTop="1" x14ac:dyDescent="0.25">
      <c r="C7" s="112" t="s">
        <v>0</v>
      </c>
      <c r="D7" s="113">
        <v>682.01548204898006</v>
      </c>
      <c r="E7" s="113">
        <v>698.33709725830761</v>
      </c>
      <c r="F7" s="113">
        <v>721.97923264021711</v>
      </c>
      <c r="G7" s="113">
        <v>724.68988624940414</v>
      </c>
      <c r="H7" s="113">
        <v>757.86863530400274</v>
      </c>
      <c r="I7" s="113">
        <v>765.7442663009931</v>
      </c>
      <c r="J7" s="113">
        <v>780.98375371937368</v>
      </c>
      <c r="K7" s="113">
        <v>785.37368682363069</v>
      </c>
      <c r="L7" s="113">
        <v>834.4303519900235</v>
      </c>
      <c r="M7" s="113">
        <v>849.08908567143794</v>
      </c>
      <c r="N7" s="113">
        <v>854.26887148183539</v>
      </c>
      <c r="O7" s="113">
        <v>870.22966843229926</v>
      </c>
      <c r="P7" s="113">
        <v>919.89702655751148</v>
      </c>
      <c r="Q7" s="113">
        <v>927.85240633803517</v>
      </c>
      <c r="R7" s="113">
        <v>933</v>
      </c>
    </row>
    <row r="8" spans="3:19" ht="16.350000000000001" customHeight="1" x14ac:dyDescent="0.25">
      <c r="C8" s="114" t="s">
        <v>16</v>
      </c>
      <c r="D8" s="115">
        <v>-410.33776682346098</v>
      </c>
      <c r="E8" s="115">
        <v>-432.17422205790604</v>
      </c>
      <c r="F8" s="115">
        <v>-425.93595910353525</v>
      </c>
      <c r="G8" s="115">
        <v>-447.00873920013663</v>
      </c>
      <c r="H8" s="115">
        <v>-436.276945675192</v>
      </c>
      <c r="I8" s="115">
        <v>-443.44548825018677</v>
      </c>
      <c r="J8" s="115">
        <v>-448.8770685707151</v>
      </c>
      <c r="K8" s="115">
        <v>-467.54882565882247</v>
      </c>
      <c r="L8" s="115">
        <v>-466.60855953177179</v>
      </c>
      <c r="M8" s="115">
        <v>-476.6801885095976</v>
      </c>
      <c r="N8" s="115">
        <v>-466.51990656702793</v>
      </c>
      <c r="O8" s="115">
        <v>-501.23061788919063</v>
      </c>
      <c r="P8" s="115">
        <v>-511.27624718089913</v>
      </c>
      <c r="Q8" s="115">
        <v>-520.85190584760562</v>
      </c>
      <c r="R8" s="115">
        <v>-548.39999999999986</v>
      </c>
    </row>
    <row r="9" spans="3:19" ht="16.350000000000001" customHeight="1" thickBot="1" x14ac:dyDescent="0.3">
      <c r="C9" s="116" t="s">
        <v>17</v>
      </c>
      <c r="D9" s="117">
        <v>1.1327256167789339</v>
      </c>
      <c r="E9" s="117">
        <v>1.2958528188655141</v>
      </c>
      <c r="F9" s="117">
        <v>1.0756244731978419</v>
      </c>
      <c r="G9" s="117">
        <v>1.25258178483806</v>
      </c>
      <c r="H9" s="117">
        <v>1.1825536216282972</v>
      </c>
      <c r="I9" s="117">
        <v>0.99580122059021303</v>
      </c>
      <c r="J9" s="117">
        <v>0.94324417062632593</v>
      </c>
      <c r="K9" s="117">
        <v>1.1555026821754442</v>
      </c>
      <c r="L9" s="117">
        <v>1.098166268917288</v>
      </c>
      <c r="M9" s="117">
        <v>1.1385986883388168</v>
      </c>
      <c r="N9" s="117">
        <v>0.91630945538214503</v>
      </c>
      <c r="O9" s="117">
        <v>1.7604023027377931</v>
      </c>
      <c r="P9" s="117">
        <v>1.1168925074420351</v>
      </c>
      <c r="Q9" s="117">
        <v>1.1472411139140661</v>
      </c>
      <c r="R9" s="117">
        <v>1.3</v>
      </c>
    </row>
    <row r="10" spans="3:19" ht="16.350000000000001" customHeight="1" x14ac:dyDescent="0.25">
      <c r="C10" s="118" t="s">
        <v>174</v>
      </c>
      <c r="D10" s="119">
        <v>272.81044084229802</v>
      </c>
      <c r="E10" s="119">
        <v>267.45872801926708</v>
      </c>
      <c r="F10" s="119">
        <v>297.11889800987962</v>
      </c>
      <c r="G10" s="119">
        <v>278.93372883410558</v>
      </c>
      <c r="H10" s="119">
        <v>322.7742432504391</v>
      </c>
      <c r="I10" s="119">
        <v>323.29457927139657</v>
      </c>
      <c r="J10" s="119">
        <v>333.04992931928496</v>
      </c>
      <c r="K10" s="119">
        <v>318.98036384698366</v>
      </c>
      <c r="L10" s="119">
        <v>368.91995872716899</v>
      </c>
      <c r="M10" s="119">
        <v>373.54749585017913</v>
      </c>
      <c r="N10" s="119">
        <v>388.66527437018965</v>
      </c>
      <c r="O10" s="119">
        <v>370.75945284584645</v>
      </c>
      <c r="P10" s="119">
        <v>409.73767188405441</v>
      </c>
      <c r="Q10" s="119">
        <v>408.14774160434354</v>
      </c>
      <c r="R10" s="119">
        <v>385.90000000000015</v>
      </c>
    </row>
    <row r="11" spans="3:19" ht="16.350000000000001" customHeight="1" x14ac:dyDescent="0.25">
      <c r="C11" s="114" t="s">
        <v>274</v>
      </c>
      <c r="D11" s="120">
        <v>0.4</v>
      </c>
      <c r="E11" s="120">
        <v>0.38300000000000001</v>
      </c>
      <c r="F11" s="120">
        <v>0.41199999999999998</v>
      </c>
      <c r="G11" s="120">
        <v>0.38500000000000001</v>
      </c>
      <c r="H11" s="120">
        <v>0.42599999999999999</v>
      </c>
      <c r="I11" s="120">
        <v>0.42199999999999999</v>
      </c>
      <c r="J11" s="120">
        <v>0.42599999999999999</v>
      </c>
      <c r="K11" s="120">
        <v>0.40600000000000003</v>
      </c>
      <c r="L11" s="120">
        <v>0.442</v>
      </c>
      <c r="M11" s="120">
        <v>0.44</v>
      </c>
      <c r="N11" s="120">
        <v>0.45500000000000002</v>
      </c>
      <c r="O11" s="120">
        <v>0.42599999999999999</v>
      </c>
      <c r="P11" s="120">
        <v>0.44500000000000001</v>
      </c>
      <c r="Q11" s="120">
        <v>0.44</v>
      </c>
      <c r="R11" s="120">
        <v>0.41399999999999998</v>
      </c>
    </row>
    <row r="12" spans="3:19" ht="16.350000000000001" customHeight="1" thickBot="1" x14ac:dyDescent="0.3">
      <c r="C12" s="326" t="s">
        <v>510</v>
      </c>
      <c r="D12" s="342">
        <v>-237.32311604044469</v>
      </c>
      <c r="E12" s="342">
        <v>-240.46802300966834</v>
      </c>
      <c r="F12" s="342">
        <v>-248.55370852969889</v>
      </c>
      <c r="G12" s="342">
        <v>-256.12686258069016</v>
      </c>
      <c r="H12" s="342">
        <v>-264.65069745819522</v>
      </c>
      <c r="I12" s="342">
        <v>-270.55426340352358</v>
      </c>
      <c r="J12" s="342">
        <v>-272.39189953771779</v>
      </c>
      <c r="K12" s="342">
        <v>-277.46617596129875</v>
      </c>
      <c r="L12" s="342">
        <v>-288.79706620801551</v>
      </c>
      <c r="M12" s="342">
        <v>-296.90318150111295</v>
      </c>
      <c r="N12" s="342">
        <v>-302.25358124222248</v>
      </c>
      <c r="O12" s="342">
        <v>-306.51266946725832</v>
      </c>
      <c r="P12" s="342">
        <v>-308.78836808714522</v>
      </c>
      <c r="Q12" s="342">
        <v>-311.37036384133347</v>
      </c>
      <c r="R12" s="364">
        <v>-304.12</v>
      </c>
    </row>
    <row r="13" spans="3:19" ht="16.350000000000001" customHeight="1" x14ac:dyDescent="0.25">
      <c r="C13" s="123" t="s">
        <v>206</v>
      </c>
      <c r="D13" s="126">
        <v>35.48732480185339</v>
      </c>
      <c r="E13" s="126">
        <v>26.990605009598745</v>
      </c>
      <c r="F13" s="126">
        <v>48.566189480180768</v>
      </c>
      <c r="G13" s="126">
        <v>22.805866253415413</v>
      </c>
      <c r="H13" s="126">
        <v>58.123545792243881</v>
      </c>
      <c r="I13" s="126">
        <v>52.741115867872971</v>
      </c>
      <c r="J13" s="126">
        <v>60.659529781567223</v>
      </c>
      <c r="K13" s="126">
        <v>41.513687885684924</v>
      </c>
      <c r="L13" s="126">
        <v>80.122892519153424</v>
      </c>
      <c r="M13" s="126">
        <v>76.643314349066145</v>
      </c>
      <c r="N13" s="126">
        <v>86.41269312796716</v>
      </c>
      <c r="O13" s="126">
        <v>64.245583378588165</v>
      </c>
      <c r="P13" s="126">
        <v>100.9503037969092</v>
      </c>
      <c r="Q13" s="126">
        <v>96.777377763010037</v>
      </c>
      <c r="R13" s="126">
        <v>81.8</v>
      </c>
    </row>
    <row r="14" spans="3:19" ht="16.350000000000001" customHeight="1" x14ac:dyDescent="0.25">
      <c r="C14" s="114" t="s">
        <v>207</v>
      </c>
      <c r="D14" s="120">
        <v>5.1999999999999998E-2</v>
      </c>
      <c r="E14" s="120">
        <v>3.9E-2</v>
      </c>
      <c r="F14" s="120">
        <v>6.7000000000000004E-2</v>
      </c>
      <c r="G14" s="120">
        <v>3.1E-2</v>
      </c>
      <c r="H14" s="120">
        <v>7.6999999999999999E-2</v>
      </c>
      <c r="I14" s="120">
        <v>6.9000000000000006E-2</v>
      </c>
      <c r="J14" s="120">
        <v>7.8E-2</v>
      </c>
      <c r="K14" s="120">
        <v>5.2999999999999999E-2</v>
      </c>
      <c r="L14" s="120">
        <v>9.6000000000000002E-2</v>
      </c>
      <c r="M14" s="120">
        <v>0.09</v>
      </c>
      <c r="N14" s="120">
        <v>0.10100000000000001</v>
      </c>
      <c r="O14" s="120">
        <v>7.3999999999999996E-2</v>
      </c>
      <c r="P14" s="120">
        <v>0.11</v>
      </c>
      <c r="Q14" s="120">
        <v>0.104</v>
      </c>
      <c r="R14" s="120">
        <v>8.7999999999999995E-2</v>
      </c>
    </row>
    <row r="15" spans="3:19" ht="16.350000000000001" customHeight="1" x14ac:dyDescent="0.25">
      <c r="C15" s="114" t="s">
        <v>19</v>
      </c>
      <c r="D15" s="209">
        <v>-74.429815380647739</v>
      </c>
      <c r="E15" s="209">
        <v>-74.938010189557247</v>
      </c>
      <c r="F15" s="209">
        <v>-76.542779981465102</v>
      </c>
      <c r="G15" s="209">
        <v>-90.900161228957657</v>
      </c>
      <c r="H15" s="209">
        <v>-104.44851889214677</v>
      </c>
      <c r="I15" s="209">
        <v>-113.21896753225148</v>
      </c>
      <c r="J15" s="209">
        <v>-116.42504314010812</v>
      </c>
      <c r="K15" s="209">
        <v>-115.92322231861833</v>
      </c>
      <c r="L15" s="209">
        <v>-117.21728189265208</v>
      </c>
      <c r="M15" s="209">
        <v>-119.53043883880584</v>
      </c>
      <c r="N15" s="209">
        <v>-118.85743036861977</v>
      </c>
      <c r="O15" s="209">
        <v>-114.31888623455067</v>
      </c>
      <c r="P15" s="209">
        <v>-107.6015888460305</v>
      </c>
      <c r="Q15" s="209">
        <v>-103.70100454569399</v>
      </c>
      <c r="R15" s="209">
        <v>-103</v>
      </c>
    </row>
    <row r="16" spans="3:19" ht="16.5" customHeight="1" thickBot="1" x14ac:dyDescent="0.3">
      <c r="C16" s="114" t="s">
        <v>20</v>
      </c>
      <c r="D16" s="115">
        <v>21.194830705097058</v>
      </c>
      <c r="E16" s="115">
        <v>-17.972282350678629</v>
      </c>
      <c r="F16" s="115">
        <v>-6.4747289338873291</v>
      </c>
      <c r="G16" s="115">
        <v>-16.713057652246199</v>
      </c>
      <c r="H16" s="115">
        <v>-27.668954734143121</v>
      </c>
      <c r="I16" s="115">
        <v>18.404329205066318</v>
      </c>
      <c r="J16" s="115">
        <v>-14.800933998868899</v>
      </c>
      <c r="K16" s="115">
        <v>-59.592149221422808</v>
      </c>
      <c r="L16" s="115">
        <v>21.951940579878393</v>
      </c>
      <c r="M16" s="115">
        <v>-7.2882459389084904</v>
      </c>
      <c r="N16" s="115">
        <v>-29.584091856030202</v>
      </c>
      <c r="O16" s="115">
        <v>-10.681083820419001</v>
      </c>
      <c r="P16" s="115">
        <v>-23.34693906194347</v>
      </c>
      <c r="Q16" s="115">
        <v>-22.144853894116732</v>
      </c>
      <c r="R16" s="115">
        <v>-11.4</v>
      </c>
    </row>
    <row r="17" spans="3:21" ht="16.350000000000001" customHeight="1" x14ac:dyDescent="0.25">
      <c r="C17" s="125" t="s">
        <v>55</v>
      </c>
      <c r="D17" s="126">
        <v>-17.748159873697286</v>
      </c>
      <c r="E17" s="126">
        <v>-65.919287530637149</v>
      </c>
      <c r="F17" s="126">
        <v>-34.452319435171674</v>
      </c>
      <c r="G17" s="126">
        <v>-84.807352627788433</v>
      </c>
      <c r="H17" s="126">
        <v>-73.994427834046007</v>
      </c>
      <c r="I17" s="126">
        <v>-42.073522459312194</v>
      </c>
      <c r="J17" s="126">
        <v>-70.5664473574098</v>
      </c>
      <c r="K17" s="126">
        <v>-134.00168365435621</v>
      </c>
      <c r="L17" s="126">
        <v>-15.141448793620272</v>
      </c>
      <c r="M17" s="126">
        <v>-50.175370428648172</v>
      </c>
      <c r="N17" s="126">
        <v>-62.028829096682813</v>
      </c>
      <c r="O17" s="126">
        <v>-60.754386676381507</v>
      </c>
      <c r="P17" s="126">
        <v>-29.999224111064773</v>
      </c>
      <c r="Q17" s="126">
        <v>-29.068480676800675</v>
      </c>
      <c r="R17" s="126">
        <v>-32.6</v>
      </c>
      <c r="T17" s="150"/>
    </row>
    <row r="18" spans="3:21" ht="16.350000000000001" customHeight="1" thickBot="1" x14ac:dyDescent="0.3">
      <c r="C18" s="114" t="s">
        <v>374</v>
      </c>
      <c r="D18" s="209">
        <v>2.9699502278802861</v>
      </c>
      <c r="E18" s="209">
        <v>-11.798590388767039</v>
      </c>
      <c r="F18" s="209">
        <v>-8.7640166325350251</v>
      </c>
      <c r="G18" s="209">
        <v>-16.942646364831575</v>
      </c>
      <c r="H18" s="209">
        <v>12.441183637100607</v>
      </c>
      <c r="I18" s="209">
        <v>4.7839718156560949</v>
      </c>
      <c r="J18" s="209">
        <v>14.949612515037003</v>
      </c>
      <c r="K18" s="209">
        <v>10.510650293949212</v>
      </c>
      <c r="L18" s="209">
        <v>-3.6885593098797305</v>
      </c>
      <c r="M18" s="209">
        <v>-12.913518345424123</v>
      </c>
      <c r="N18" s="209">
        <v>14.830814189125618</v>
      </c>
      <c r="O18" s="209">
        <v>4.964372755747803</v>
      </c>
      <c r="P18" s="209">
        <v>-13.348694749148127</v>
      </c>
      <c r="Q18" s="209">
        <v>-14.378400925074423</v>
      </c>
      <c r="R18" s="209">
        <v>-15.2</v>
      </c>
      <c r="T18" s="150"/>
    </row>
    <row r="19" spans="3:21" ht="16.350000000000001" customHeight="1" x14ac:dyDescent="0.25">
      <c r="C19" s="125" t="s">
        <v>373</v>
      </c>
      <c r="D19" s="126">
        <v>-14.778209645817</v>
      </c>
      <c r="E19" s="126">
        <v>-77.717877919404188</v>
      </c>
      <c r="F19" s="126">
        <v>-43.216336067706699</v>
      </c>
      <c r="G19" s="126">
        <v>-101.74999899262001</v>
      </c>
      <c r="H19" s="126">
        <v>-61.5532441969454</v>
      </c>
      <c r="I19" s="126">
        <v>-37.289550643656099</v>
      </c>
      <c r="J19" s="126">
        <v>-55.616834842372796</v>
      </c>
      <c r="K19" s="126">
        <v>-123.491033360407</v>
      </c>
      <c r="L19" s="126">
        <v>-18.830008103500003</v>
      </c>
      <c r="M19" s="126">
        <v>-63.088888774072295</v>
      </c>
      <c r="N19" s="126">
        <v>-47.198014907557194</v>
      </c>
      <c r="O19" s="126">
        <v>-55.790013920633704</v>
      </c>
      <c r="P19" s="126">
        <v>-43.3479188602129</v>
      </c>
      <c r="Q19" s="126">
        <v>-43.446881601875099</v>
      </c>
      <c r="R19" s="126">
        <v>-47.8</v>
      </c>
    </row>
    <row r="20" spans="3:21" ht="16.350000000000001" customHeight="1" x14ac:dyDescent="0.25">
      <c r="D20" s="275"/>
      <c r="E20" s="275"/>
      <c r="F20" s="275"/>
      <c r="G20" s="275"/>
      <c r="H20" s="275"/>
      <c r="I20" s="275"/>
      <c r="J20" s="275"/>
      <c r="K20" s="275"/>
      <c r="L20" s="275"/>
      <c r="M20" s="275"/>
      <c r="N20" s="275"/>
      <c r="O20" s="275"/>
      <c r="P20" s="275"/>
      <c r="Q20" s="275"/>
      <c r="R20" s="296"/>
    </row>
    <row r="21" spans="3:21" ht="15.75" x14ac:dyDescent="0.25">
      <c r="C21" s="109" t="s">
        <v>387</v>
      </c>
    </row>
    <row r="23" spans="3:21" x14ac:dyDescent="0.25">
      <c r="D23" s="165" t="s">
        <v>59</v>
      </c>
      <c r="E23" s="165" t="s">
        <v>69</v>
      </c>
      <c r="F23" s="165" t="s">
        <v>68</v>
      </c>
      <c r="G23" s="165" t="s">
        <v>67</v>
      </c>
      <c r="H23" s="165" t="s">
        <v>63</v>
      </c>
      <c r="I23" s="165" t="s">
        <v>64</v>
      </c>
      <c r="J23" s="165" t="s">
        <v>65</v>
      </c>
      <c r="K23" s="165" t="s">
        <v>66</v>
      </c>
      <c r="L23" s="165" t="s">
        <v>62</v>
      </c>
      <c r="M23" s="165" t="s">
        <v>61</v>
      </c>
      <c r="N23" s="165" t="s">
        <v>60</v>
      </c>
      <c r="O23" s="165" t="s">
        <v>192</v>
      </c>
      <c r="P23" s="165" t="s">
        <v>263</v>
      </c>
      <c r="Q23" s="165" t="s">
        <v>366</v>
      </c>
      <c r="R23" s="165" t="s">
        <v>389</v>
      </c>
    </row>
    <row r="24" spans="3:21" ht="15.75" thickBot="1" x14ac:dyDescent="0.3">
      <c r="C24" s="110" t="s">
        <v>15</v>
      </c>
      <c r="D24" s="111" t="s">
        <v>72</v>
      </c>
      <c r="E24" s="111" t="s">
        <v>73</v>
      </c>
      <c r="F24" s="111" t="s">
        <v>74</v>
      </c>
      <c r="G24" s="111" t="s">
        <v>75</v>
      </c>
      <c r="H24" s="111" t="s">
        <v>76</v>
      </c>
      <c r="I24" s="111" t="s">
        <v>77</v>
      </c>
      <c r="J24" s="111" t="s">
        <v>78</v>
      </c>
      <c r="K24" s="111" t="s">
        <v>79</v>
      </c>
      <c r="L24" s="111" t="s">
        <v>80</v>
      </c>
      <c r="M24" s="111" t="s">
        <v>81</v>
      </c>
      <c r="N24" s="111" t="s">
        <v>82</v>
      </c>
      <c r="O24" s="111" t="s">
        <v>193</v>
      </c>
      <c r="P24" s="111" t="s">
        <v>264</v>
      </c>
      <c r="Q24" s="111" t="s">
        <v>367</v>
      </c>
      <c r="R24" s="111" t="s">
        <v>390</v>
      </c>
    </row>
    <row r="25" spans="3:21" ht="16.350000000000001" customHeight="1" thickTop="1" x14ac:dyDescent="0.25">
      <c r="C25" s="112" t="s">
        <v>0</v>
      </c>
      <c r="D25" s="113">
        <v>682.01548204898006</v>
      </c>
      <c r="E25" s="113">
        <v>698.33709725830761</v>
      </c>
      <c r="F25" s="113">
        <v>721.97923264021711</v>
      </c>
      <c r="G25" s="113">
        <v>724.68988624940414</v>
      </c>
      <c r="H25" s="113">
        <v>757.86863530400274</v>
      </c>
      <c r="I25" s="113">
        <v>765.7442663009931</v>
      </c>
      <c r="J25" s="113">
        <v>780.98375371937368</v>
      </c>
      <c r="K25" s="113">
        <v>785.37368682363069</v>
      </c>
      <c r="L25" s="113">
        <v>834.4303519900235</v>
      </c>
      <c r="M25" s="113">
        <v>849.08908567143794</v>
      </c>
      <c r="N25" s="113">
        <v>854.26887148183539</v>
      </c>
      <c r="O25" s="113">
        <v>870.22966843229926</v>
      </c>
      <c r="P25" s="113">
        <v>919.89702655751148</v>
      </c>
      <c r="Q25" s="113">
        <v>927.85240633803517</v>
      </c>
      <c r="R25" s="113">
        <v>933</v>
      </c>
    </row>
    <row r="26" spans="3:21" ht="16.350000000000001" customHeight="1" x14ac:dyDescent="0.25">
      <c r="C26" s="114" t="s">
        <v>16</v>
      </c>
      <c r="D26" s="115">
        <v>-410.33776682346098</v>
      </c>
      <c r="E26" s="115">
        <v>-432.17422205790604</v>
      </c>
      <c r="F26" s="115">
        <v>-425.93595910353525</v>
      </c>
      <c r="G26" s="115">
        <v>-447.00873920013663</v>
      </c>
      <c r="H26" s="115">
        <v>-436.276945675192</v>
      </c>
      <c r="I26" s="115">
        <v>-443.44548825018677</v>
      </c>
      <c r="J26" s="115">
        <v>-448.8770685707151</v>
      </c>
      <c r="K26" s="115">
        <v>-467.54882565882247</v>
      </c>
      <c r="L26" s="115">
        <v>-466.60855953177179</v>
      </c>
      <c r="M26" s="115">
        <v>-476.6801885095976</v>
      </c>
      <c r="N26" s="115">
        <v>-466.51990656702793</v>
      </c>
      <c r="O26" s="115">
        <v>-501.23061788919063</v>
      </c>
      <c r="P26" s="115">
        <v>-511.27624718089913</v>
      </c>
      <c r="Q26" s="115">
        <v>-520.85190584760562</v>
      </c>
      <c r="R26" s="115">
        <v>-548.39999999999986</v>
      </c>
    </row>
    <row r="27" spans="3:21" ht="16.350000000000001" customHeight="1" x14ac:dyDescent="0.25">
      <c r="C27" s="114" t="s">
        <v>323</v>
      </c>
      <c r="D27" s="115">
        <v>3.5129999999999999</v>
      </c>
      <c r="E27" s="115">
        <v>8.7499233316361256</v>
      </c>
      <c r="F27" s="115">
        <v>5.0396826179727441</v>
      </c>
      <c r="G27" s="115">
        <v>18.185560703042768</v>
      </c>
      <c r="H27" s="115">
        <v>5.0281632274880508</v>
      </c>
      <c r="I27" s="115">
        <v>7.38601947772014</v>
      </c>
      <c r="J27" s="115">
        <v>10.656883502456139</v>
      </c>
      <c r="K27" s="115">
        <v>19.386069528333167</v>
      </c>
      <c r="L27" s="115">
        <v>5.8011668808727563</v>
      </c>
      <c r="M27" s="115">
        <v>7.4688861621243632</v>
      </c>
      <c r="N27" s="115">
        <v>7.8195454457176652</v>
      </c>
      <c r="O27" s="115">
        <v>11.059886030679309</v>
      </c>
      <c r="P27" s="115">
        <v>9.0176634433478853</v>
      </c>
      <c r="Q27" s="115">
        <v>17.852229603017857</v>
      </c>
      <c r="R27" s="115">
        <v>56.7</v>
      </c>
    </row>
    <row r="28" spans="3:21" ht="16.350000000000001" customHeight="1" thickBot="1" x14ac:dyDescent="0.3">
      <c r="C28" s="116" t="s">
        <v>17</v>
      </c>
      <c r="D28" s="117">
        <v>1.1327256167789339</v>
      </c>
      <c r="E28" s="117">
        <v>1.2958528188655141</v>
      </c>
      <c r="F28" s="117">
        <v>1.0756244731978419</v>
      </c>
      <c r="G28" s="117">
        <v>1.25258178483806</v>
      </c>
      <c r="H28" s="117">
        <v>1.1825536216282972</v>
      </c>
      <c r="I28" s="117">
        <v>0.99580122059021303</v>
      </c>
      <c r="J28" s="117">
        <v>0.94324417062632593</v>
      </c>
      <c r="K28" s="117">
        <v>1.1555026821754442</v>
      </c>
      <c r="L28" s="117">
        <v>1.098166268917288</v>
      </c>
      <c r="M28" s="117">
        <v>1.1385986883388168</v>
      </c>
      <c r="N28" s="117">
        <v>0.91630945538214503</v>
      </c>
      <c r="O28" s="117">
        <v>1.7604023027377931</v>
      </c>
      <c r="P28" s="117">
        <v>1.1168925074420351</v>
      </c>
      <c r="Q28" s="117">
        <v>1.1472411139140661</v>
      </c>
      <c r="R28" s="117">
        <v>1.3</v>
      </c>
    </row>
    <row r="29" spans="3:21" ht="16.350000000000001" customHeight="1" x14ac:dyDescent="0.25">
      <c r="C29" s="118" t="s">
        <v>1</v>
      </c>
      <c r="D29" s="119">
        <v>276.323440842298</v>
      </c>
      <c r="E29" s="119">
        <v>276.20865135090321</v>
      </c>
      <c r="F29" s="119">
        <v>302.15858062785242</v>
      </c>
      <c r="G29" s="119">
        <v>297.11928953714835</v>
      </c>
      <c r="H29" s="119">
        <v>327.80240647792709</v>
      </c>
      <c r="I29" s="119">
        <v>330.68059874911671</v>
      </c>
      <c r="J29" s="119">
        <v>343.70681282174104</v>
      </c>
      <c r="K29" s="119">
        <v>338.36643337531683</v>
      </c>
      <c r="L29" s="119">
        <v>374.72112560804175</v>
      </c>
      <c r="M29" s="119">
        <v>381.0163820123035</v>
      </c>
      <c r="N29" s="119">
        <v>396.48481981590726</v>
      </c>
      <c r="O29" s="119">
        <v>381.81933887652576</v>
      </c>
      <c r="P29" s="119">
        <v>418.75533532740229</v>
      </c>
      <c r="Q29" s="119">
        <v>425.99997120736145</v>
      </c>
      <c r="R29" s="119">
        <v>442.6</v>
      </c>
    </row>
    <row r="30" spans="3:21" ht="16.350000000000001" customHeight="1" x14ac:dyDescent="0.25">
      <c r="C30" s="114" t="s">
        <v>18</v>
      </c>
      <c r="D30" s="120">
        <v>0.40500000000000003</v>
      </c>
      <c r="E30" s="120">
        <v>0.39600000000000002</v>
      </c>
      <c r="F30" s="120">
        <v>0.41899999999999998</v>
      </c>
      <c r="G30" s="120">
        <v>0.41</v>
      </c>
      <c r="H30" s="120">
        <v>0.433</v>
      </c>
      <c r="I30" s="120">
        <v>0.432</v>
      </c>
      <c r="J30" s="120">
        <v>0.44</v>
      </c>
      <c r="K30" s="120">
        <v>0.43099999999999999</v>
      </c>
      <c r="L30" s="120">
        <v>0.44900000000000001</v>
      </c>
      <c r="M30" s="120">
        <v>0.44900000000000001</v>
      </c>
      <c r="N30" s="120">
        <v>0.46400000000000002</v>
      </c>
      <c r="O30" s="120">
        <v>0.439</v>
      </c>
      <c r="P30" s="120">
        <v>0.45500000000000002</v>
      </c>
      <c r="Q30" s="120">
        <v>0.45900000000000002</v>
      </c>
      <c r="R30" s="120">
        <v>0.47399999999999998</v>
      </c>
    </row>
    <row r="31" spans="3:21" ht="16.350000000000001" customHeight="1" thickBot="1" x14ac:dyDescent="0.3">
      <c r="C31" s="326" t="s">
        <v>510</v>
      </c>
      <c r="D31" s="342">
        <f>+D12-D35-D34</f>
        <v>-233.81011604044468</v>
      </c>
      <c r="E31" s="342">
        <f>+E12-E35-E34</f>
        <v>-231.71809967803222</v>
      </c>
      <c r="F31" s="342">
        <f>+F12-F35-F34</f>
        <v>-243.51402591172615</v>
      </c>
      <c r="G31" s="342">
        <f>+G12-G35-G34</f>
        <v>-237.94130187764739</v>
      </c>
      <c r="H31" s="342">
        <f>+H12-H35-H34</f>
        <v>-259.62253423070717</v>
      </c>
      <c r="I31" s="342">
        <f>+I12-I35-I34</f>
        <v>-263.16824392580344</v>
      </c>
      <c r="J31" s="342">
        <f>+J12-J35-J34</f>
        <v>-261.73501603526165</v>
      </c>
      <c r="K31" s="342">
        <f>+K12-K35-K34</f>
        <v>-258.08010643296558</v>
      </c>
      <c r="L31" s="342">
        <f>+L12-L35-L34</f>
        <v>-282.99589932714275</v>
      </c>
      <c r="M31" s="342">
        <f>+M12-M35-M34</f>
        <v>-285.42329533898857</v>
      </c>
      <c r="N31" s="342">
        <f>+N12-N35-N34</f>
        <v>-294.43403579650482</v>
      </c>
      <c r="O31" s="342">
        <f>+O12-O35-O34</f>
        <v>-295.45278343657901</v>
      </c>
      <c r="P31" s="342">
        <f>+P12-P35-P34</f>
        <v>-299.77070464379733</v>
      </c>
      <c r="Q31" s="342">
        <f>+Q12-Q35-Q34</f>
        <v>-293.51813423831561</v>
      </c>
      <c r="R31" s="342">
        <f>+R12-R35-R34</f>
        <v>-247.42000000000002</v>
      </c>
    </row>
    <row r="32" spans="3:21" ht="16.350000000000001" customHeight="1" x14ac:dyDescent="0.25">
      <c r="C32" s="246" t="s">
        <v>231</v>
      </c>
      <c r="D32" s="247">
        <v>134.35644130438385</v>
      </c>
      <c r="E32" s="247">
        <v>136.91520242442246</v>
      </c>
      <c r="F32" s="247">
        <v>159.13201276463508</v>
      </c>
      <c r="G32" s="247">
        <v>146.43012698292111</v>
      </c>
      <c r="H32" s="247">
        <v>170.50608201389667</v>
      </c>
      <c r="I32" s="247">
        <v>169.14279262109625</v>
      </c>
      <c r="J32" s="247">
        <v>181.70928387350182</v>
      </c>
      <c r="K32" s="247">
        <v>172.61059589223598</v>
      </c>
      <c r="L32" s="247">
        <v>203.8671747522335</v>
      </c>
      <c r="M32" s="247">
        <v>206.97738362039016</v>
      </c>
      <c r="N32" s="247">
        <v>212.62084703891165</v>
      </c>
      <c r="O32" s="247">
        <v>195.60496090524865</v>
      </c>
      <c r="P32" s="247">
        <v>230.6349614929012</v>
      </c>
      <c r="Q32" s="247">
        <v>235.95641626478405</v>
      </c>
      <c r="R32" s="247">
        <v>250.3</v>
      </c>
      <c r="U32" s="150"/>
    </row>
    <row r="33" spans="3:21" ht="16.350000000000001" customHeight="1" x14ac:dyDescent="0.25">
      <c r="C33" s="114" t="s">
        <v>317</v>
      </c>
      <c r="D33" s="120">
        <v>0.19700000000000001</v>
      </c>
      <c r="E33" s="120">
        <v>0.19600000000000001</v>
      </c>
      <c r="F33" s="120">
        <v>0.22</v>
      </c>
      <c r="G33" s="120">
        <v>0.20200000000000001</v>
      </c>
      <c r="H33" s="120">
        <v>0.22500000000000001</v>
      </c>
      <c r="I33" s="120">
        <v>0.221</v>
      </c>
      <c r="J33" s="120">
        <v>0.23300000000000001</v>
      </c>
      <c r="K33" s="120">
        <v>0.22</v>
      </c>
      <c r="L33" s="120">
        <v>0.24399999999999999</v>
      </c>
      <c r="M33" s="120">
        <v>0.24399999999999999</v>
      </c>
      <c r="N33" s="120">
        <v>0.249</v>
      </c>
      <c r="O33" s="120">
        <v>0.22500000000000001</v>
      </c>
      <c r="P33" s="120">
        <v>0.251</v>
      </c>
      <c r="Q33" s="120">
        <v>0.254</v>
      </c>
      <c r="R33" s="120">
        <v>0.26800000000000002</v>
      </c>
    </row>
    <row r="34" spans="3:21" ht="16.350000000000001" customHeight="1" x14ac:dyDescent="0.25">
      <c r="C34" s="114" t="s">
        <v>324</v>
      </c>
      <c r="D34" s="121">
        <v>-3.5129999999999999</v>
      </c>
      <c r="E34" s="121">
        <v>-8.7499233316361256</v>
      </c>
      <c r="F34" s="121">
        <v>-5.0396826179727441</v>
      </c>
      <c r="G34" s="121">
        <v>-18.185560703042768</v>
      </c>
      <c r="H34" s="121">
        <v>-5.0281632274880508</v>
      </c>
      <c r="I34" s="121">
        <v>-7.38601947772014</v>
      </c>
      <c r="J34" s="121">
        <v>-10.656883502456139</v>
      </c>
      <c r="K34" s="121">
        <v>-19.386069528333167</v>
      </c>
      <c r="L34" s="121">
        <v>-5.8011668808727563</v>
      </c>
      <c r="M34" s="121">
        <v>-7.4688861621243632</v>
      </c>
      <c r="N34" s="121">
        <v>-7.8195454457176652</v>
      </c>
      <c r="O34" s="121">
        <v>-11.059886030679309</v>
      </c>
      <c r="P34" s="121">
        <v>-9.0176634433478853</v>
      </c>
      <c r="Q34" s="121">
        <v>-17.852229603017857</v>
      </c>
      <c r="R34" s="121">
        <v>-56.7</v>
      </c>
      <c r="U34" s="292"/>
    </row>
    <row r="35" spans="3:21" s="318" customFormat="1" ht="16.350000000000001" customHeight="1" x14ac:dyDescent="0.25">
      <c r="C35" s="326" t="s">
        <v>325</v>
      </c>
      <c r="D35" s="311">
        <v>0</v>
      </c>
      <c r="E35" s="311">
        <v>0</v>
      </c>
      <c r="F35" s="311">
        <v>0</v>
      </c>
      <c r="G35" s="311">
        <v>0</v>
      </c>
      <c r="H35" s="311">
        <v>0</v>
      </c>
      <c r="I35" s="311">
        <v>0</v>
      </c>
      <c r="J35" s="311">
        <v>0</v>
      </c>
      <c r="K35" s="311">
        <v>0</v>
      </c>
      <c r="L35" s="311">
        <v>0</v>
      </c>
      <c r="M35" s="311">
        <v>-4.0110000000000001</v>
      </c>
      <c r="N35" s="311">
        <v>0</v>
      </c>
      <c r="O35" s="311">
        <v>0</v>
      </c>
      <c r="P35" s="311">
        <v>0</v>
      </c>
      <c r="Q35" s="311">
        <v>0</v>
      </c>
      <c r="R35" s="311">
        <v>0</v>
      </c>
      <c r="U35" s="343"/>
    </row>
    <row r="36" spans="3:21" ht="16.350000000000001" customHeight="1" thickBot="1" x14ac:dyDescent="0.3">
      <c r="C36" s="114" t="s">
        <v>326</v>
      </c>
      <c r="D36" s="121">
        <v>-95.355999999999995</v>
      </c>
      <c r="E36" s="121">
        <v>-101.17500000000001</v>
      </c>
      <c r="F36" s="121">
        <v>-105.52699999999999</v>
      </c>
      <c r="G36" s="121">
        <v>-105.43799999999999</v>
      </c>
      <c r="H36" s="121">
        <v>-107.354</v>
      </c>
      <c r="I36" s="121">
        <v>-109.01600000000001</v>
      </c>
      <c r="J36" s="121">
        <v>-110.39400000000001</v>
      </c>
      <c r="K36" s="121">
        <v>-111.70999999999998</v>
      </c>
      <c r="L36" s="121">
        <v>-117.943</v>
      </c>
      <c r="M36" s="121">
        <v>-118.85299999999999</v>
      </c>
      <c r="N36" s="121">
        <v>-118.38999999999999</v>
      </c>
      <c r="O36" s="121">
        <v>-120.298</v>
      </c>
      <c r="P36" s="121">
        <v>-120.66800000000001</v>
      </c>
      <c r="Q36" s="121">
        <v>-121.32680889875616</v>
      </c>
      <c r="R36" s="121">
        <v>-111.8</v>
      </c>
    </row>
    <row r="37" spans="3:21" ht="16.350000000000001" customHeight="1" x14ac:dyDescent="0.25">
      <c r="C37" s="123" t="s">
        <v>206</v>
      </c>
      <c r="D37" s="126">
        <v>35.48744130438385</v>
      </c>
      <c r="E37" s="126">
        <v>26.990279092786324</v>
      </c>
      <c r="F37" s="126">
        <v>48.565330146662347</v>
      </c>
      <c r="G37" s="126">
        <v>22.806566279878353</v>
      </c>
      <c r="H37" s="126">
        <v>58.123918786408623</v>
      </c>
      <c r="I37" s="126">
        <v>52.740773143376103</v>
      </c>
      <c r="J37" s="126">
        <v>60.658400371045673</v>
      </c>
      <c r="K37" s="126">
        <v>41.514526363902831</v>
      </c>
      <c r="L37" s="126">
        <v>80.123007871360741</v>
      </c>
      <c r="M37" s="126">
        <v>76.644497458265789</v>
      </c>
      <c r="N37" s="126">
        <v>86.411301593193997</v>
      </c>
      <c r="O37" s="126">
        <v>64.247074874569336</v>
      </c>
      <c r="P37" s="126">
        <v>100.94929804955331</v>
      </c>
      <c r="Q37" s="126">
        <v>96.777377763010037</v>
      </c>
      <c r="R37" s="126">
        <v>81.800000000000011</v>
      </c>
      <c r="S37" s="128"/>
    </row>
    <row r="38" spans="3:21" ht="16.350000000000001" customHeight="1" x14ac:dyDescent="0.25">
      <c r="D38" s="248"/>
      <c r="E38" s="248"/>
      <c r="F38" s="248"/>
      <c r="G38" s="248"/>
      <c r="H38" s="248"/>
      <c r="I38" s="248"/>
      <c r="J38" s="248"/>
      <c r="K38" s="248"/>
      <c r="L38" s="248"/>
      <c r="M38" s="248"/>
      <c r="N38" s="248"/>
      <c r="O38" s="248"/>
      <c r="P38" s="248"/>
      <c r="Q38" s="248"/>
      <c r="R38" s="248"/>
    </row>
    <row r="39" spans="3:21" ht="16.350000000000001" customHeight="1" x14ac:dyDescent="0.25">
      <c r="D39" s="127"/>
      <c r="E39" s="128"/>
      <c r="F39" s="128"/>
      <c r="G39" s="262"/>
      <c r="H39" s="262"/>
      <c r="I39" s="262"/>
      <c r="J39" s="262"/>
      <c r="K39" s="262"/>
      <c r="L39" s="262"/>
      <c r="M39" s="262"/>
      <c r="N39" s="262"/>
      <c r="O39" s="262"/>
      <c r="P39" s="128"/>
      <c r="Q39" s="128"/>
      <c r="R39" s="128"/>
    </row>
    <row r="40" spans="3:21" ht="16.350000000000001" customHeight="1" x14ac:dyDescent="0.25">
      <c r="C40" s="109" t="s">
        <v>131</v>
      </c>
    </row>
    <row r="41" spans="3:21" ht="25.5" customHeight="1" x14ac:dyDescent="0.25">
      <c r="C41" s="4"/>
      <c r="D41" s="165" t="s">
        <v>59</v>
      </c>
      <c r="E41" s="165" t="s">
        <v>69</v>
      </c>
      <c r="F41" s="165" t="s">
        <v>68</v>
      </c>
      <c r="G41" s="165" t="s">
        <v>67</v>
      </c>
      <c r="H41" s="165" t="s">
        <v>63</v>
      </c>
      <c r="I41" s="165" t="s">
        <v>64</v>
      </c>
      <c r="J41" s="165" t="s">
        <v>65</v>
      </c>
      <c r="K41" s="165" t="s">
        <v>66</v>
      </c>
      <c r="L41" s="165" t="s">
        <v>62</v>
      </c>
      <c r="M41" s="165" t="s">
        <v>61</v>
      </c>
      <c r="N41" s="165" t="s">
        <v>60</v>
      </c>
      <c r="O41" s="165" t="s">
        <v>192</v>
      </c>
      <c r="P41" s="165" t="s">
        <v>263</v>
      </c>
      <c r="Q41" s="165" t="s">
        <v>366</v>
      </c>
      <c r="R41" s="165" t="s">
        <v>389</v>
      </c>
    </row>
    <row r="42" spans="3:21" ht="15.75" customHeight="1" thickBot="1" x14ac:dyDescent="0.3">
      <c r="C42" s="110" t="s">
        <v>15</v>
      </c>
      <c r="D42" s="111" t="s">
        <v>72</v>
      </c>
      <c r="E42" s="111" t="s">
        <v>73</v>
      </c>
      <c r="F42" s="111" t="s">
        <v>74</v>
      </c>
      <c r="G42" s="111" t="s">
        <v>75</v>
      </c>
      <c r="H42" s="111" t="s">
        <v>76</v>
      </c>
      <c r="I42" s="111" t="s">
        <v>77</v>
      </c>
      <c r="J42" s="111" t="s">
        <v>78</v>
      </c>
      <c r="K42" s="111" t="s">
        <v>79</v>
      </c>
      <c r="L42" s="111" t="s">
        <v>80</v>
      </c>
      <c r="M42" s="111" t="s">
        <v>81</v>
      </c>
      <c r="N42" s="111" t="s">
        <v>82</v>
      </c>
      <c r="O42" s="111" t="s">
        <v>193</v>
      </c>
      <c r="P42" s="111" t="s">
        <v>264</v>
      </c>
      <c r="Q42" s="111" t="s">
        <v>367</v>
      </c>
      <c r="R42" s="111" t="s">
        <v>390</v>
      </c>
    </row>
    <row r="43" spans="3:21" ht="16.350000000000001" customHeight="1" thickTop="1" x14ac:dyDescent="0.25">
      <c r="C43" s="112" t="s">
        <v>21</v>
      </c>
      <c r="D43" s="113">
        <v>566.9</v>
      </c>
      <c r="E43" s="113">
        <v>582</v>
      </c>
      <c r="F43" s="113">
        <v>598</v>
      </c>
      <c r="G43" s="113">
        <v>611.29999999999995</v>
      </c>
      <c r="H43" s="113">
        <v>643</v>
      </c>
      <c r="I43" s="113">
        <v>652.6</v>
      </c>
      <c r="J43" s="113">
        <v>665.8</v>
      </c>
      <c r="K43" s="113">
        <v>673.4</v>
      </c>
      <c r="L43" s="113">
        <v>716.7</v>
      </c>
      <c r="M43" s="113">
        <v>731.6</v>
      </c>
      <c r="N43" s="113">
        <v>744.7</v>
      </c>
      <c r="O43" s="113">
        <v>754.8</v>
      </c>
      <c r="P43" s="113">
        <v>797</v>
      </c>
      <c r="Q43" s="113">
        <v>806.59100000000001</v>
      </c>
      <c r="R43" s="113">
        <f>+'Quarterly Summary'!Z29</f>
        <v>816.6</v>
      </c>
    </row>
    <row r="44" spans="3:21" ht="16.350000000000001" customHeight="1" x14ac:dyDescent="0.25">
      <c r="C44" s="114" t="s">
        <v>22</v>
      </c>
      <c r="D44" s="115">
        <v>95.4</v>
      </c>
      <c r="E44" s="115">
        <v>94.4</v>
      </c>
      <c r="F44" s="115">
        <v>103.4</v>
      </c>
      <c r="G44" s="115">
        <v>92.8</v>
      </c>
      <c r="H44" s="115">
        <v>93.4</v>
      </c>
      <c r="I44" s="115">
        <v>89.8</v>
      </c>
      <c r="J44" s="115">
        <v>90</v>
      </c>
      <c r="K44" s="115">
        <v>89.1</v>
      </c>
      <c r="L44" s="115">
        <v>95.5</v>
      </c>
      <c r="M44" s="115">
        <v>94.7</v>
      </c>
      <c r="N44" s="115">
        <v>86</v>
      </c>
      <c r="O44" s="115">
        <v>90.7</v>
      </c>
      <c r="P44" s="115">
        <v>98.3</v>
      </c>
      <c r="Q44" s="115">
        <v>90.728999999999999</v>
      </c>
      <c r="R44" s="115">
        <f>+'Quarterly Summary'!Z46</f>
        <v>86.694999999999993</v>
      </c>
    </row>
    <row r="45" spans="3:21" ht="16.350000000000001" customHeight="1" thickBot="1" x14ac:dyDescent="0.3">
      <c r="C45" s="116" t="s">
        <v>7</v>
      </c>
      <c r="D45" s="117">
        <v>19.8</v>
      </c>
      <c r="E45" s="117">
        <v>21.8</v>
      </c>
      <c r="F45" s="117">
        <v>20.6</v>
      </c>
      <c r="G45" s="117">
        <v>20.6</v>
      </c>
      <c r="H45" s="117">
        <v>21</v>
      </c>
      <c r="I45" s="117">
        <v>23.4</v>
      </c>
      <c r="J45" s="117">
        <v>25.2</v>
      </c>
      <c r="K45" s="117">
        <v>22.9</v>
      </c>
      <c r="L45" s="117">
        <v>22.2</v>
      </c>
      <c r="M45" s="117">
        <v>22.8</v>
      </c>
      <c r="N45" s="117">
        <v>23.1</v>
      </c>
      <c r="O45" s="117">
        <v>24.7</v>
      </c>
      <c r="P45" s="117">
        <v>24.7</v>
      </c>
      <c r="Q45" s="117">
        <v>30.533000000000001</v>
      </c>
      <c r="R45" s="117">
        <f>+'Quarterly Summary'!Z53</f>
        <v>29.7</v>
      </c>
    </row>
    <row r="46" spans="3:21" ht="16.350000000000001" customHeight="1" x14ac:dyDescent="0.25">
      <c r="C46" s="125" t="s">
        <v>5</v>
      </c>
      <c r="D46" s="126">
        <f>+SUM(D43:D45)</f>
        <v>682.09999999999991</v>
      </c>
      <c r="E46" s="126">
        <f t="shared" ref="E46:R46" si="0">+SUM(E43:E45)</f>
        <v>698.19999999999993</v>
      </c>
      <c r="F46" s="126">
        <f t="shared" si="0"/>
        <v>722</v>
      </c>
      <c r="G46" s="126">
        <f t="shared" si="0"/>
        <v>724.69999999999993</v>
      </c>
      <c r="H46" s="126">
        <f t="shared" si="0"/>
        <v>757.4</v>
      </c>
      <c r="I46" s="126">
        <f t="shared" si="0"/>
        <v>765.8</v>
      </c>
      <c r="J46" s="126">
        <f t="shared" si="0"/>
        <v>781</v>
      </c>
      <c r="K46" s="126">
        <f t="shared" si="0"/>
        <v>785.4</v>
      </c>
      <c r="L46" s="126">
        <f t="shared" si="0"/>
        <v>834.40000000000009</v>
      </c>
      <c r="M46" s="126">
        <f t="shared" si="0"/>
        <v>849.1</v>
      </c>
      <c r="N46" s="126">
        <f t="shared" si="0"/>
        <v>853.80000000000007</v>
      </c>
      <c r="O46" s="126">
        <f t="shared" si="0"/>
        <v>870.2</v>
      </c>
      <c r="P46" s="126">
        <f t="shared" si="0"/>
        <v>920</v>
      </c>
      <c r="Q46" s="126">
        <f t="shared" si="0"/>
        <v>927.85300000000007</v>
      </c>
      <c r="R46" s="126">
        <f t="shared" si="0"/>
        <v>932.99500000000012</v>
      </c>
    </row>
    <row r="47" spans="3:21" x14ac:dyDescent="0.25">
      <c r="C47" s="242"/>
    </row>
    <row r="48" spans="3:21" s="318" customFormat="1" ht="16.350000000000001" customHeight="1" x14ac:dyDescent="0.25">
      <c r="C48" s="315" t="s">
        <v>448</v>
      </c>
    </row>
    <row r="49" spans="3:27" s="318" customFormat="1" ht="16.350000000000001" customHeight="1" x14ac:dyDescent="0.25"/>
    <row r="50" spans="3:27" s="318" customFormat="1" x14ac:dyDescent="0.25">
      <c r="C50" s="319"/>
      <c r="D50" s="320"/>
      <c r="E50" s="320"/>
      <c r="F50" s="320"/>
      <c r="G50" s="320"/>
      <c r="H50" s="320"/>
      <c r="I50" s="320"/>
      <c r="J50" s="320"/>
      <c r="K50" s="320"/>
      <c r="L50" s="320" t="s">
        <v>62</v>
      </c>
      <c r="M50" s="320" t="s">
        <v>61</v>
      </c>
      <c r="N50" s="320" t="s">
        <v>60</v>
      </c>
      <c r="O50" s="320" t="s">
        <v>192</v>
      </c>
      <c r="P50" s="320" t="s">
        <v>263</v>
      </c>
      <c r="Q50" s="320" t="s">
        <v>366</v>
      </c>
      <c r="R50" s="320" t="s">
        <v>389</v>
      </c>
    </row>
    <row r="51" spans="3:27" s="318" customFormat="1" ht="15" customHeight="1" thickBot="1" x14ac:dyDescent="0.3">
      <c r="C51" s="321" t="s">
        <v>15</v>
      </c>
      <c r="D51" s="322"/>
      <c r="E51" s="322"/>
      <c r="F51" s="322"/>
      <c r="G51" s="322"/>
      <c r="H51" s="322"/>
      <c r="I51" s="322"/>
      <c r="J51" s="322"/>
      <c r="K51" s="322"/>
      <c r="L51" s="322" t="s">
        <v>80</v>
      </c>
      <c r="M51" s="322" t="s">
        <v>81</v>
      </c>
      <c r="N51" s="322" t="s">
        <v>82</v>
      </c>
      <c r="O51" s="322" t="s">
        <v>193</v>
      </c>
      <c r="P51" s="322" t="s">
        <v>264</v>
      </c>
      <c r="Q51" s="322" t="s">
        <v>367</v>
      </c>
      <c r="R51" s="322" t="s">
        <v>390</v>
      </c>
    </row>
    <row r="52" spans="3:27" s="325" customFormat="1" ht="15" customHeight="1" thickTop="1" x14ac:dyDescent="0.25">
      <c r="C52" s="323" t="s">
        <v>443</v>
      </c>
      <c r="D52" s="324"/>
      <c r="E52" s="324"/>
      <c r="F52" s="324"/>
      <c r="G52" s="324"/>
      <c r="H52" s="324"/>
      <c r="I52" s="324"/>
      <c r="J52" s="324"/>
      <c r="K52" s="324"/>
      <c r="L52" s="312">
        <v>460.7</v>
      </c>
      <c r="M52" s="312">
        <v>465.6</v>
      </c>
      <c r="N52" s="312">
        <v>464.8</v>
      </c>
      <c r="O52" s="312">
        <v>461.5</v>
      </c>
      <c r="P52" s="312">
        <v>493.4</v>
      </c>
      <c r="Q52" s="312">
        <v>506.5</v>
      </c>
      <c r="R52" s="312">
        <v>500.5</v>
      </c>
      <c r="U52" s="330"/>
      <c r="V52" s="330"/>
      <c r="W52" s="330"/>
      <c r="X52" s="330"/>
      <c r="Y52" s="330"/>
      <c r="Z52" s="330"/>
      <c r="AA52" s="330"/>
    </row>
    <row r="53" spans="3:27" s="318" customFormat="1" x14ac:dyDescent="0.25">
      <c r="C53" s="326" t="s">
        <v>444</v>
      </c>
      <c r="D53" s="311"/>
      <c r="E53" s="311"/>
      <c r="F53" s="311"/>
      <c r="G53" s="311"/>
      <c r="H53" s="311"/>
      <c r="I53" s="311"/>
      <c r="J53" s="311"/>
      <c r="K53" s="311"/>
      <c r="L53" s="313">
        <v>290.3</v>
      </c>
      <c r="M53" s="313">
        <v>294.89999999999998</v>
      </c>
      <c r="N53" s="313">
        <v>300.39999999999998</v>
      </c>
      <c r="O53" s="313">
        <v>314.8</v>
      </c>
      <c r="P53" s="313">
        <v>329.9</v>
      </c>
      <c r="Q53" s="313">
        <v>326.89999999999998</v>
      </c>
      <c r="R53" s="313">
        <v>335.5</v>
      </c>
      <c r="U53" s="330"/>
      <c r="V53" s="330"/>
      <c r="W53" s="330"/>
      <c r="X53" s="330"/>
      <c r="Y53" s="330"/>
      <c r="Z53" s="330"/>
      <c r="AA53" s="330"/>
    </row>
    <row r="54" spans="3:27" s="318" customFormat="1" x14ac:dyDescent="0.25">
      <c r="C54" s="326" t="s">
        <v>445</v>
      </c>
      <c r="D54" s="311"/>
      <c r="E54" s="311"/>
      <c r="F54" s="311"/>
      <c r="G54" s="311"/>
      <c r="H54" s="311"/>
      <c r="I54" s="311"/>
      <c r="J54" s="311"/>
      <c r="K54" s="311"/>
      <c r="L54" s="313">
        <v>72.2</v>
      </c>
      <c r="M54" s="313">
        <v>75.900000000000006</v>
      </c>
      <c r="N54" s="313">
        <v>75.7</v>
      </c>
      <c r="O54" s="313">
        <v>79.2</v>
      </c>
      <c r="P54" s="313">
        <v>83.8</v>
      </c>
      <c r="Q54" s="313">
        <v>80.400000000000006</v>
      </c>
      <c r="R54" s="313">
        <v>80</v>
      </c>
      <c r="U54" s="330"/>
      <c r="V54" s="330"/>
      <c r="W54" s="330"/>
      <c r="X54" s="330"/>
      <c r="Y54" s="330"/>
      <c r="Z54" s="330"/>
      <c r="AA54" s="330"/>
    </row>
    <row r="55" spans="3:27" s="318" customFormat="1" ht="15.75" thickBot="1" x14ac:dyDescent="0.3">
      <c r="C55" s="327" t="s">
        <v>449</v>
      </c>
      <c r="D55" s="311"/>
      <c r="E55" s="311"/>
      <c r="F55" s="311"/>
      <c r="G55" s="311"/>
      <c r="H55" s="311"/>
      <c r="I55" s="311"/>
      <c r="J55" s="311"/>
      <c r="K55" s="311"/>
      <c r="L55" s="313">
        <v>11.1</v>
      </c>
      <c r="M55" s="313">
        <v>12.7</v>
      </c>
      <c r="N55" s="313">
        <v>13.3</v>
      </c>
      <c r="O55" s="313">
        <v>14.7</v>
      </c>
      <c r="P55" s="313">
        <v>12.7</v>
      </c>
      <c r="Q55" s="313">
        <v>14</v>
      </c>
      <c r="R55" s="313">
        <v>17</v>
      </c>
      <c r="U55" s="330"/>
      <c r="V55" s="330"/>
      <c r="W55" s="330"/>
      <c r="X55" s="330"/>
      <c r="Y55" s="330"/>
      <c r="Z55" s="330"/>
      <c r="AA55" s="330"/>
    </row>
    <row r="56" spans="3:27" s="318" customFormat="1" x14ac:dyDescent="0.25">
      <c r="C56" s="328" t="s">
        <v>5</v>
      </c>
      <c r="D56" s="329"/>
      <c r="E56" s="329"/>
      <c r="F56" s="329"/>
      <c r="G56" s="329"/>
      <c r="H56" s="329"/>
      <c r="I56" s="329"/>
      <c r="J56" s="329"/>
      <c r="K56" s="329"/>
      <c r="L56" s="314">
        <v>834.4</v>
      </c>
      <c r="M56" s="314">
        <v>849.1</v>
      </c>
      <c r="N56" s="314">
        <v>854.3</v>
      </c>
      <c r="O56" s="314">
        <v>870.2</v>
      </c>
      <c r="P56" s="314">
        <v>919.9</v>
      </c>
      <c r="Q56" s="314">
        <v>927.9</v>
      </c>
      <c r="R56" s="314">
        <v>933</v>
      </c>
      <c r="U56" s="330"/>
      <c r="V56" s="330"/>
      <c r="W56" s="330"/>
      <c r="X56" s="330"/>
      <c r="Y56" s="330"/>
      <c r="Z56" s="330"/>
      <c r="AA56" s="330"/>
    </row>
    <row r="57" spans="3:27" x14ac:dyDescent="0.25">
      <c r="C57" s="242"/>
    </row>
    <row r="58" spans="3:27" x14ac:dyDescent="0.25">
      <c r="C58" s="68" t="s">
        <v>87</v>
      </c>
      <c r="D58" s="119"/>
      <c r="E58" s="119"/>
      <c r="F58" s="119"/>
      <c r="G58" s="119"/>
      <c r="H58" s="119"/>
      <c r="I58" s="119"/>
      <c r="J58" s="119"/>
      <c r="K58" s="119"/>
      <c r="L58" s="119"/>
      <c r="M58" s="119"/>
      <c r="N58" s="119"/>
      <c r="O58" s="119"/>
      <c r="P58" s="119"/>
      <c r="Q58" s="119"/>
      <c r="R58" s="119"/>
    </row>
    <row r="59" spans="3:27" x14ac:dyDescent="0.25">
      <c r="C59" s="200" t="s">
        <v>327</v>
      </c>
      <c r="N59" s="129"/>
      <c r="O59" s="129"/>
      <c r="P59" s="129"/>
    </row>
    <row r="60" spans="3:27" x14ac:dyDescent="0.25">
      <c r="C60" s="344" t="s">
        <v>328</v>
      </c>
      <c r="D60" s="129"/>
      <c r="E60" s="129"/>
      <c r="F60" s="129"/>
      <c r="G60" s="129"/>
      <c r="H60" s="129"/>
      <c r="I60" s="129"/>
      <c r="J60" s="129"/>
      <c r="K60" s="129"/>
      <c r="L60" s="129"/>
      <c r="M60" s="129"/>
    </row>
    <row r="61" spans="3:27" ht="15" customHeight="1" x14ac:dyDescent="0.25">
      <c r="C61" s="200" t="s">
        <v>329</v>
      </c>
      <c r="D61" s="200"/>
      <c r="E61" s="200"/>
      <c r="F61" s="200"/>
      <c r="G61" s="200"/>
      <c r="H61" s="200"/>
      <c r="I61" s="200"/>
      <c r="J61" s="200"/>
      <c r="K61" s="200"/>
      <c r="L61" s="200"/>
      <c r="M61" s="200"/>
      <c r="N61" s="200"/>
      <c r="O61" s="200"/>
      <c r="P61" s="200"/>
    </row>
    <row r="62" spans="3:27" x14ac:dyDescent="0.25">
      <c r="C62" s="200" t="s">
        <v>392</v>
      </c>
      <c r="D62" s="200"/>
      <c r="E62" s="200"/>
      <c r="F62" s="200"/>
      <c r="G62" s="200"/>
      <c r="H62" s="200"/>
      <c r="I62" s="200"/>
      <c r="J62" s="200"/>
      <c r="K62" s="200"/>
      <c r="L62" s="200"/>
    </row>
  </sheetData>
  <pageMargins left="0.7" right="0.7" top="0.75" bottom="0.75" header="0.3" footer="0.3"/>
  <pageSetup paperSize="9" scale="57" fitToHeight="0" orientation="landscape" r:id="rId1"/>
  <rowBreaks count="1" manualBreakCount="1">
    <brk id="38" min="1" max="1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F9C79A8084EE24F85BFF4E4DBA023FC" ma:contentTypeVersion="9" ma:contentTypeDescription="Create a new document." ma:contentTypeScope="" ma:versionID="f6c037d7fdb5a1cc37077a528e5ee708">
  <xsd:schema xmlns:xsd="http://www.w3.org/2001/XMLSchema" xmlns:xs="http://www.w3.org/2001/XMLSchema" xmlns:p="http://schemas.microsoft.com/office/2006/metadata/properties" xmlns:ns2="d85eb324-77c5-419e-a2a3-8c49df81c725" targetNamespace="http://schemas.microsoft.com/office/2006/metadata/properties" ma:root="true" ma:fieldsID="ebf37110ad2a202860e2e3ea7a5f27e3" ns2:_="">
    <xsd:import namespace="d85eb324-77c5-419e-a2a3-8c49df81c7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5eb324-77c5-419e-a2a3-8c49df81c7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C047D4-1C2A-4E85-860C-787BD7267431}">
  <ds:schemaRef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purl.org/dc/terms/"/>
    <ds:schemaRef ds:uri="ab44d6f5-b0fc-4d3f-bdb9-119951c828a3"/>
    <ds:schemaRef ds:uri="http://purl.org/dc/dcmitype/"/>
    <ds:schemaRef ds:uri="http://www.w3.org/XML/1998/namespace"/>
    <ds:schemaRef ds:uri="90d0a7fc-a767-403d-a79c-429f27f2345b"/>
    <ds:schemaRef ds:uri="http://schemas.microsoft.com/office/2006/metadata/properties"/>
  </ds:schemaRefs>
</ds:datastoreItem>
</file>

<file path=customXml/itemProps2.xml><?xml version="1.0" encoding="utf-8"?>
<ds:datastoreItem xmlns:ds="http://schemas.openxmlformats.org/officeDocument/2006/customXml" ds:itemID="{8B8927A1-6D6D-4C9F-8395-1EB02A756F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5eb324-77c5-419e-a2a3-8c49df81c7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6C8A31-FD69-4311-B66A-8A62D8F31943}">
  <ds:schemaRefs>
    <ds:schemaRef ds:uri="http://schemas.microsoft.com/sharepoint/v3/contenttype/forms"/>
  </ds:schemaRefs>
</ds:datastoreItem>
</file>

<file path=docMetadata/LabelInfo.xml><?xml version="1.0" encoding="utf-8"?>
<clbl:labelList xmlns:clbl="http://schemas.microsoft.com/office/2020/mipLabelMetadata">
  <clbl:label id="{3055fa7f-a944-4927-801e-a62b63119e43}" enabled="0" method="" siteId="{3055fa7f-a944-4927-801e-a62b63119e4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20</vt:i4>
      </vt:variant>
    </vt:vector>
  </HeadingPairs>
  <TitlesOfParts>
    <vt:vector size="34" baseType="lpstr">
      <vt:lpstr>Cover</vt:lpstr>
      <vt:lpstr>Annual Summary</vt:lpstr>
      <vt:lpstr>Annual IS</vt:lpstr>
      <vt:lpstr>Annual BS</vt:lpstr>
      <vt:lpstr>Annual CF</vt:lpstr>
      <vt:lpstr>Annual ROCE</vt:lpstr>
      <vt:lpstr>Annual Cash Conversion</vt:lpstr>
      <vt:lpstr>Quarterly Summary</vt:lpstr>
      <vt:lpstr>Quarterly IS</vt:lpstr>
      <vt:lpstr>Quarterly BS</vt:lpstr>
      <vt:lpstr>Quarterly CF</vt:lpstr>
      <vt:lpstr>CIQ_LinkingNames</vt:lpstr>
      <vt:lpstr>Glosary</vt:lpstr>
      <vt:lpstr>Disclaimer</vt:lpstr>
      <vt:lpstr>'Annual BS'!Print_Area</vt:lpstr>
      <vt:lpstr>'Annual Cash Conversion'!Print_Area</vt:lpstr>
      <vt:lpstr>'Annual CF'!Print_Area</vt:lpstr>
      <vt:lpstr>'Annual IS'!Print_Area</vt:lpstr>
      <vt:lpstr>'Annual ROCE'!Print_Area</vt:lpstr>
      <vt:lpstr>'Annual Summary'!Print_Area</vt:lpstr>
      <vt:lpstr>Disclaimer!Print_Area</vt:lpstr>
      <vt:lpstr>Glosary!Print_Area</vt:lpstr>
      <vt:lpstr>'Quarterly BS'!Print_Area</vt:lpstr>
      <vt:lpstr>'Quarterly CF'!Print_Area</vt:lpstr>
      <vt:lpstr>'Quarterly IS'!Print_Area</vt:lpstr>
      <vt:lpstr>'Quarterly Summary'!Print_Area</vt:lpstr>
      <vt:lpstr>'Annual BS'!Print_Titles</vt:lpstr>
      <vt:lpstr>'Annual Cash Conversion'!Print_Titles</vt:lpstr>
      <vt:lpstr>'Annual CF'!Print_Titles</vt:lpstr>
      <vt:lpstr>'Annual ROCE'!Print_Titles</vt:lpstr>
      <vt:lpstr>'Annual Summary'!Print_Titles</vt:lpstr>
      <vt:lpstr>'Quarterly BS'!Print_Titles</vt:lpstr>
      <vt:lpstr>'Quarterly CF'!Print_Titles</vt:lpstr>
      <vt:lpstr>'Quarterly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Calvo Gonzalez</dc:creator>
  <cp:lastModifiedBy>Alejandro Calvo</cp:lastModifiedBy>
  <cp:lastPrinted>2025-11-24T16:28:57Z</cp:lastPrinted>
  <dcterms:created xsi:type="dcterms:W3CDTF">2020-09-07T09:02:19Z</dcterms:created>
  <dcterms:modified xsi:type="dcterms:W3CDTF">2025-11-25T16:22:26Z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0x010100BF9C79A8084EE24F85BFF4E4DBA023FC</vt:lpwstr>
  </property>
</Properties>
</file>